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'!$B$1:$AB$100</definedName>
  </definedNames>
  <calcPr calcId="152511"/>
</workbook>
</file>

<file path=xl/calcChain.xml><?xml version="1.0" encoding="utf-8"?>
<calcChain xmlns="http://schemas.openxmlformats.org/spreadsheetml/2006/main">
  <c r="AA39" i="1" l="1"/>
  <c r="AA49" i="1"/>
  <c r="AA56" i="1"/>
  <c r="AA57" i="1"/>
  <c r="AA55" i="1"/>
  <c r="AA58" i="1"/>
  <c r="Y40" i="1" l="1"/>
  <c r="AA25" i="1" l="1"/>
  <c r="AA22" i="1" s="1"/>
  <c r="Z38" i="1"/>
  <c r="Z15" i="1" s="1"/>
  <c r="AA50" i="1"/>
  <c r="AA48" i="1"/>
  <c r="AA43" i="1"/>
  <c r="AA63" i="1" l="1"/>
  <c r="AA62" i="1"/>
  <c r="AA37" i="1"/>
  <c r="AA35" i="1"/>
  <c r="V38" i="1" l="1"/>
  <c r="W38" i="1"/>
  <c r="X38" i="1"/>
  <c r="Y38" i="1"/>
  <c r="U38" i="1"/>
  <c r="AA61" i="1"/>
  <c r="AA60" i="1"/>
  <c r="AA59" i="1"/>
  <c r="X40" i="1" l="1"/>
  <c r="U67" i="1" l="1"/>
  <c r="X64" i="1"/>
  <c r="Y64" i="1"/>
  <c r="AA96" i="1" l="1"/>
  <c r="AA94" i="1"/>
  <c r="Z93" i="1"/>
  <c r="Z64" i="1" s="1"/>
  <c r="V93" i="1"/>
  <c r="AA93" i="1" s="1"/>
  <c r="AA92" i="1"/>
  <c r="AA91" i="1"/>
  <c r="AA90" i="1"/>
  <c r="AA89" i="1"/>
  <c r="V88" i="1"/>
  <c r="U88" i="1"/>
  <c r="AA86" i="1"/>
  <c r="V85" i="1"/>
  <c r="V67" i="1" s="1"/>
  <c r="AA84" i="1"/>
  <c r="U83" i="1"/>
  <c r="AA83" i="1" s="1"/>
  <c r="AA82" i="1"/>
  <c r="W81" i="1"/>
  <c r="W64" i="1" s="1"/>
  <c r="V81" i="1"/>
  <c r="U81" i="1"/>
  <c r="AA80" i="1"/>
  <c r="AA79" i="1"/>
  <c r="U77" i="1"/>
  <c r="AA77" i="1" s="1"/>
  <c r="AA76" i="1"/>
  <c r="V75" i="1"/>
  <c r="AA73" i="1"/>
  <c r="AA72" i="1"/>
  <c r="AA71" i="1"/>
  <c r="U70" i="1"/>
  <c r="U69" i="1"/>
  <c r="AA69" i="1" s="1"/>
  <c r="V65" i="1"/>
  <c r="AA88" i="1" l="1"/>
  <c r="AA70" i="1"/>
  <c r="V64" i="1"/>
  <c r="AA87" i="1"/>
  <c r="W67" i="1"/>
  <c r="U75" i="1"/>
  <c r="U64" i="1" s="1"/>
  <c r="AA75" i="1"/>
  <c r="AA85" i="1"/>
  <c r="AA81" i="1"/>
  <c r="U65" i="1"/>
  <c r="AA65" i="1" s="1"/>
  <c r="AA67" i="1"/>
  <c r="AA64" i="1" l="1"/>
  <c r="W15" i="1"/>
  <c r="V40" i="1"/>
  <c r="W40" i="1"/>
  <c r="U40" i="1"/>
  <c r="Z24" i="1" l="1"/>
  <c r="Y24" i="1"/>
  <c r="W24" i="1"/>
  <c r="AA54" i="1" l="1"/>
  <c r="AA44" i="1" l="1"/>
  <c r="AA32" i="1"/>
  <c r="AA30" i="1"/>
  <c r="Y22" i="1" l="1"/>
  <c r="Y15" i="1" s="1"/>
  <c r="X22" i="1"/>
  <c r="X15" i="1" s="1"/>
  <c r="X23" i="1" l="1"/>
  <c r="AA52" i="1" l="1"/>
  <c r="AA38" i="1" s="1"/>
  <c r="V22" i="1"/>
  <c r="V15" i="1" s="1"/>
  <c r="U22" i="1"/>
  <c r="U15" i="1" s="1"/>
  <c r="AA24" i="1"/>
  <c r="AA15" i="1" l="1"/>
  <c r="AA42" i="1" l="1"/>
  <c r="AA53" i="1" l="1"/>
  <c r="Z51" i="1"/>
  <c r="AA46" i="1"/>
  <c r="AA45" i="1"/>
  <c r="V20" i="1"/>
  <c r="V17" i="1"/>
  <c r="W17" i="1" s="1"/>
  <c r="Z40" i="1" l="1"/>
  <c r="AA40" i="1" s="1"/>
  <c r="AA51" i="1"/>
  <c r="W20" i="1"/>
  <c r="X20" i="1" s="1"/>
  <c r="Y20" i="1" s="1"/>
  <c r="Z20" i="1" s="1"/>
  <c r="X17" i="1"/>
  <c r="AF17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<sst xmlns="http://schemas.openxmlformats.org/spreadsheetml/2006/main" count="180" uniqueCount="90">
  <si>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</si>
  <si>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</si>
  <si>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</si>
  <si>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</si>
  <si>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</si>
  <si>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</si>
  <si>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</si>
  <si>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</si>
  <si>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</si>
  <si>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</si>
  <si>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</si>
  <si>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</si>
  <si>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</si>
  <si>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</si>
  <si>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</si>
  <si>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</si>
  <si>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</si>
  <si>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</si>
  <si>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</si>
  <si>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</si>
  <si>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</si>
  <si>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</si>
  <si>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</si>
  <si>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</si>
  <si>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</si>
  <si>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</si>
  <si>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</si>
  <si>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</si>
  <si>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</si>
  <si>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</si>
  <si>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</si>
  <si>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</si>
  <si>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</si>
  <si>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</si>
  <si>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</si>
  <si>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</si>
  <si>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</si>
  <si>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</si>
  <si>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</si>
  <si>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</si>
  <si>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</si>
  <si>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</si>
  <si>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</si>
  <si>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</si>
  <si>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</si>
  <si>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</si>
  <si>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</si>
  <si>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</si>
  <si>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</si>
  <si>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</si>
  <si>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</si>
  <si>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</si>
  <si>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</si>
  <si>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</si>
  <si>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</si>
  <si>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</si>
  <si>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</si>
  <si>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</si>
  <si>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</si>
  <si>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</si>
  <si>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</si>
  <si>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</si>
  <si>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</si>
  <si>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</si>
  <si>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</si>
  <si>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</si>
  <si>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</si>
  <si>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</si>
  <si>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</si>
  <si>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</si>
  <si>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</si>
  <si>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</si>
  <si>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</si>
  <si>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</si>
  <si>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</si>
  <si>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</si>
  <si>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</si>
  <si>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</si>
  <si>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</si>
  <si>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</si>
  <si>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 по пути следования туристских маршрутов на дорогах местного значения и в зонах рекреации»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</si>
  <si>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</si>
  <si>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</si>
  <si>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</si>
  <si>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МБУ «Дирекция парков»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</si>
  <si>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участников мероприятий»</t>
    </r>
  </si>
  <si>
    <t>Начальник департамента экономического развития администрации города Твери</t>
  </si>
  <si>
    <t>П.С. Петров</t>
  </si>
  <si>
    <r>
      <t xml:space="preserve">Мероприятие  2.09 </t>
    </r>
    <r>
      <rPr>
        <sz val="14"/>
        <rFont val="Times New Roman"/>
        <family val="1"/>
        <charset val="204"/>
      </rPr>
      <t xml:space="preserve">«Проведение событийного мероприятия «Автомобильные соревнования среди любителей «ТВЕРСКОЙ ЗАМЕС. ГОНКА ТИТАНОВ» </t>
    </r>
  </si>
  <si>
    <t xml:space="preserve">Приложение 1
к постановлению Администрации города Твери
от «11» ноября 2022 № 1124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</si>
</sst>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00B0F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right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8" fillId="2" borderId="0" xfId="0" applyFont="1" applyFill="1"/>
    <xf numFmtId="0" fontId="26" fillId="0" borderId="0" xfId="0" applyFont="1"/>
    <xf numFmtId="1" fontId="4" fillId="5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15" fillId="2" borderId="4" xfId="0" applyFont="1" applyFill="1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top" wrapText="1"/>
    </xf>
    <xf numFmtId="3" fontId="4" fillId="5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9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style="115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7"/>
      <c r="Y1" s="147"/>
      <c r="Z1" s="147"/>
      <c r="AA1" s="147"/>
      <c r="AB1" s="147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8" t="s">
        <v>0</v>
      </c>
      <c r="Y2" s="148"/>
      <c r="Z2" s="148"/>
      <c r="AA2" s="148"/>
      <c r="AB2" s="148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9" t="s">
        <v>89</v>
      </c>
      <c r="Y3" s="149"/>
      <c r="Z3" s="149"/>
      <c r="AA3" s="149"/>
      <c r="AB3" s="14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11"/>
      <c r="Y4" s="8"/>
      <c r="Z4" s="8"/>
      <c r="AA4" s="102"/>
      <c r="AB4" s="106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9" t="s">
        <v>1</v>
      </c>
      <c r="X5" s="150"/>
      <c r="Y5" s="150"/>
      <c r="Z5" s="150"/>
      <c r="AA5" s="150"/>
      <c r="AB5" s="150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51" t="s">
        <v>2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52" t="s">
        <v>3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56" t="s">
        <v>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57" t="s">
        <v>5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9"/>
      <c r="S11" s="160" t="s">
        <v>6</v>
      </c>
      <c r="T11" s="160" t="s">
        <v>7</v>
      </c>
      <c r="U11" s="160" t="s">
        <v>8</v>
      </c>
      <c r="V11" s="160"/>
      <c r="W11" s="160"/>
      <c r="X11" s="160"/>
      <c r="Y11" s="160"/>
      <c r="Z11" s="160"/>
      <c r="AA11" s="160" t="s">
        <v>9</v>
      </c>
      <c r="AB11" s="160"/>
      <c r="AC11" s="25"/>
    </row>
    <row r="12" spans="1:34" s="26" customFormat="1" ht="15" customHeight="1" x14ac:dyDescent="0.25">
      <c r="A12" s="25"/>
      <c r="B12" s="161" t="s">
        <v>10</v>
      </c>
      <c r="C12" s="161"/>
      <c r="D12" s="161"/>
      <c r="E12" s="161" t="s">
        <v>11</v>
      </c>
      <c r="F12" s="161"/>
      <c r="G12" s="161" t="s">
        <v>12</v>
      </c>
      <c r="H12" s="161"/>
      <c r="I12" s="162" t="s">
        <v>13</v>
      </c>
      <c r="J12" s="163"/>
      <c r="K12" s="163"/>
      <c r="L12" s="163"/>
      <c r="M12" s="163"/>
      <c r="N12" s="163"/>
      <c r="O12" s="163"/>
      <c r="P12" s="163"/>
      <c r="Q12" s="163"/>
      <c r="R12" s="164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25"/>
    </row>
    <row r="13" spans="1:34" s="26" customFormat="1" ht="34.5" customHeight="1" x14ac:dyDescent="0.25">
      <c r="A13" s="25"/>
      <c r="B13" s="161"/>
      <c r="C13" s="161"/>
      <c r="D13" s="161"/>
      <c r="E13" s="161"/>
      <c r="F13" s="161"/>
      <c r="G13" s="161"/>
      <c r="H13" s="161"/>
      <c r="I13" s="165"/>
      <c r="J13" s="166"/>
      <c r="K13" s="166"/>
      <c r="L13" s="166"/>
      <c r="M13" s="166"/>
      <c r="N13" s="166"/>
      <c r="O13" s="166"/>
      <c r="P13" s="166"/>
      <c r="Q13" s="166"/>
      <c r="R13" s="167"/>
      <c r="S13" s="160"/>
      <c r="T13" s="160"/>
      <c r="U13" s="138">
        <v>2018</v>
      </c>
      <c r="V13" s="138">
        <v>2019</v>
      </c>
      <c r="W13" s="138">
        <v>2020</v>
      </c>
      <c r="X13" s="138">
        <v>2021</v>
      </c>
      <c r="Y13" s="138">
        <v>2022</v>
      </c>
      <c r="Z13" s="138">
        <v>2023</v>
      </c>
      <c r="AA13" s="138" t="s">
        <v>14</v>
      </c>
      <c r="AB13" s="138" t="s">
        <v>15</v>
      </c>
      <c r="AC13" s="25"/>
    </row>
    <row r="14" spans="1:34" s="26" customFormat="1" ht="15.75" customHeight="1" x14ac:dyDescent="0.25">
      <c r="A14" s="25"/>
      <c r="B14" s="139">
        <v>1</v>
      </c>
      <c r="C14" s="139">
        <v>2</v>
      </c>
      <c r="D14" s="139">
        <v>3</v>
      </c>
      <c r="E14" s="139">
        <v>4</v>
      </c>
      <c r="F14" s="139">
        <v>5</v>
      </c>
      <c r="G14" s="139">
        <v>6</v>
      </c>
      <c r="H14" s="139">
        <v>7</v>
      </c>
      <c r="I14" s="139">
        <v>8</v>
      </c>
      <c r="J14" s="139">
        <v>9</v>
      </c>
      <c r="K14" s="139">
        <v>10</v>
      </c>
      <c r="L14" s="139">
        <v>11</v>
      </c>
      <c r="M14" s="139">
        <v>12</v>
      </c>
      <c r="N14" s="139">
        <v>13</v>
      </c>
      <c r="O14" s="139">
        <v>14</v>
      </c>
      <c r="P14" s="139">
        <v>15</v>
      </c>
      <c r="Q14" s="139">
        <v>16</v>
      </c>
      <c r="R14" s="139">
        <v>17</v>
      </c>
      <c r="S14" s="138">
        <v>18</v>
      </c>
      <c r="T14" s="138">
        <v>19</v>
      </c>
      <c r="U14" s="138">
        <v>20</v>
      </c>
      <c r="V14" s="138">
        <v>21</v>
      </c>
      <c r="W14" s="138">
        <v>22</v>
      </c>
      <c r="X14" s="138">
        <v>23</v>
      </c>
      <c r="Y14" s="138">
        <v>24</v>
      </c>
      <c r="Z14" s="138">
        <v>25</v>
      </c>
      <c r="AA14" s="138">
        <v>26</v>
      </c>
      <c r="AB14" s="138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03" t="s">
        <v>16</v>
      </c>
      <c r="T15" s="104" t="s">
        <v>17</v>
      </c>
      <c r="U15" s="82">
        <f t="shared" ref="U15:Y15" si="0">U22+U38+U64</f>
        <v>4871.3999999999996</v>
      </c>
      <c r="V15" s="82">
        <f t="shared" si="0"/>
        <v>4950</v>
      </c>
      <c r="W15" s="82">
        <f t="shared" si="0"/>
        <v>1900.6</v>
      </c>
      <c r="X15" s="82">
        <f t="shared" si="0"/>
        <v>2950.6</v>
      </c>
      <c r="Y15" s="82">
        <f t="shared" si="0"/>
        <v>3100.6</v>
      </c>
      <c r="Z15" s="82">
        <f>Z22+Z38</f>
        <v>4656.83</v>
      </c>
      <c r="AA15" s="82">
        <f>SUM(U15:Z15)</f>
        <v>22430.03</v>
      </c>
      <c r="AB15" s="108">
        <v>2023</v>
      </c>
      <c r="AC15" s="25"/>
    </row>
    <row r="16" spans="1:34" s="26" customFormat="1" ht="39" customHeight="1" x14ac:dyDescent="0.3">
      <c r="A16" s="25"/>
      <c r="B16" s="128"/>
      <c r="C16" s="128"/>
      <c r="D16" s="128"/>
      <c r="E16" s="31"/>
      <c r="F16" s="31"/>
      <c r="G16" s="31"/>
      <c r="H16" s="31"/>
      <c r="I16" s="31"/>
      <c r="J16" s="129"/>
      <c r="K16" s="129"/>
      <c r="L16" s="129"/>
      <c r="M16" s="129"/>
      <c r="N16" s="129"/>
      <c r="O16" s="129"/>
      <c r="P16" s="129"/>
      <c r="Q16" s="129"/>
      <c r="R16" s="129"/>
      <c r="S16" s="117" t="s">
        <v>33</v>
      </c>
      <c r="T16" s="95"/>
      <c r="U16" s="67"/>
      <c r="V16" s="67"/>
      <c r="W16" s="86"/>
      <c r="X16" s="67"/>
      <c r="Y16" s="67"/>
      <c r="Z16" s="67"/>
      <c r="AA16" s="86"/>
      <c r="AB16" s="74"/>
      <c r="AC16" s="29"/>
    </row>
    <row r="17" spans="1:35" s="26" customFormat="1" ht="24" customHeight="1" x14ac:dyDescent="0.3">
      <c r="A17" s="25"/>
      <c r="B17" s="128"/>
      <c r="C17" s="128"/>
      <c r="D17" s="128"/>
      <c r="E17" s="31"/>
      <c r="F17" s="31"/>
      <c r="G17" s="31"/>
      <c r="H17" s="31"/>
      <c r="I17" s="31"/>
      <c r="J17" s="129"/>
      <c r="K17" s="129"/>
      <c r="L17" s="129"/>
      <c r="M17" s="129"/>
      <c r="N17" s="129"/>
      <c r="O17" s="129"/>
      <c r="P17" s="129"/>
      <c r="Q17" s="129"/>
      <c r="R17" s="129"/>
      <c r="S17" s="118" t="s">
        <v>24</v>
      </c>
      <c r="T17" s="68" t="s">
        <v>18</v>
      </c>
      <c r="U17" s="69">
        <v>172909</v>
      </c>
      <c r="V17" s="69">
        <f>U17*1.023</f>
        <v>176885.90699999998</v>
      </c>
      <c r="W17" s="87">
        <f>V17*1.023</f>
        <v>180954.28286099996</v>
      </c>
      <c r="X17" s="69">
        <f>W17*1.023</f>
        <v>185116.23136680294</v>
      </c>
      <c r="Y17" s="69">
        <f>X17*1.023</f>
        <v>189373.90468823939</v>
      </c>
      <c r="Z17" s="69">
        <f>Y17*1.023</f>
        <v>193729.50449606887</v>
      </c>
      <c r="AA17" s="87">
        <f>Z17</f>
        <v>193729.50449606887</v>
      </c>
      <c r="AB17" s="8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128"/>
      <c r="C18" s="128"/>
      <c r="D18" s="128"/>
      <c r="E18" s="31"/>
      <c r="F18" s="31"/>
      <c r="G18" s="31"/>
      <c r="H18" s="31"/>
      <c r="I18" s="31"/>
      <c r="J18" s="129"/>
      <c r="K18" s="129"/>
      <c r="L18" s="129"/>
      <c r="M18" s="129"/>
      <c r="N18" s="129"/>
      <c r="O18" s="129"/>
      <c r="P18" s="129"/>
      <c r="Q18" s="129"/>
      <c r="R18" s="129"/>
      <c r="S18" s="119" t="s">
        <v>25</v>
      </c>
      <c r="T18" s="68" t="s">
        <v>19</v>
      </c>
      <c r="U18" s="69">
        <v>3615</v>
      </c>
      <c r="V18" s="69">
        <v>3700</v>
      </c>
      <c r="W18" s="87">
        <v>3800</v>
      </c>
      <c r="X18" s="69">
        <v>3900</v>
      </c>
      <c r="Y18" s="69">
        <v>4000</v>
      </c>
      <c r="Z18" s="69">
        <v>4100</v>
      </c>
      <c r="AA18" s="87">
        <v>4100</v>
      </c>
      <c r="AB18" s="74">
        <v>2023</v>
      </c>
      <c r="AC18" s="29"/>
      <c r="AD18" s="33"/>
    </row>
    <row r="19" spans="1:35" s="26" customFormat="1" ht="54.75" customHeight="1" x14ac:dyDescent="0.3">
      <c r="A19" s="25"/>
      <c r="B19" s="128"/>
      <c r="C19" s="128"/>
      <c r="D19" s="128"/>
      <c r="E19" s="31"/>
      <c r="F19" s="31"/>
      <c r="G19" s="31"/>
      <c r="H19" s="31"/>
      <c r="I19" s="31"/>
      <c r="J19" s="129"/>
      <c r="K19" s="129"/>
      <c r="L19" s="129"/>
      <c r="M19" s="129"/>
      <c r="N19" s="129"/>
      <c r="O19" s="129"/>
      <c r="P19" s="129"/>
      <c r="Q19" s="129"/>
      <c r="R19" s="34"/>
      <c r="S19" s="119" t="s">
        <v>26</v>
      </c>
      <c r="T19" s="68" t="s">
        <v>18</v>
      </c>
      <c r="U19" s="67">
        <v>457</v>
      </c>
      <c r="V19" s="67">
        <v>466</v>
      </c>
      <c r="W19" s="86">
        <v>475</v>
      </c>
      <c r="X19" s="67">
        <v>485</v>
      </c>
      <c r="Y19" s="67">
        <v>493</v>
      </c>
      <c r="Z19" s="67">
        <v>500</v>
      </c>
      <c r="AA19" s="86">
        <v>500</v>
      </c>
      <c r="AB19" s="74">
        <v>2023</v>
      </c>
      <c r="AC19" s="29"/>
      <c r="AD19" s="33"/>
    </row>
    <row r="20" spans="1:35" s="26" customFormat="1" ht="54.75" customHeight="1" x14ac:dyDescent="0.3">
      <c r="A20" s="25"/>
      <c r="B20" s="128"/>
      <c r="C20" s="128"/>
      <c r="D20" s="128"/>
      <c r="E20" s="128"/>
      <c r="F20" s="128"/>
      <c r="G20" s="128"/>
      <c r="H20" s="128"/>
      <c r="I20" s="128"/>
      <c r="J20" s="129"/>
      <c r="K20" s="129"/>
      <c r="L20" s="129"/>
      <c r="M20" s="129"/>
      <c r="N20" s="129"/>
      <c r="O20" s="129"/>
      <c r="P20" s="129"/>
      <c r="Q20" s="129"/>
      <c r="R20" s="34"/>
      <c r="S20" s="118" t="s">
        <v>27</v>
      </c>
      <c r="T20" s="68" t="s">
        <v>17</v>
      </c>
      <c r="U20" s="71">
        <v>2767</v>
      </c>
      <c r="V20" s="71">
        <f>U20*1.02</f>
        <v>2822.34</v>
      </c>
      <c r="W20" s="79">
        <f>V20*1.02</f>
        <v>2878.7868000000003</v>
      </c>
      <c r="X20" s="71">
        <f>W20*1.02</f>
        <v>2936.3625360000005</v>
      </c>
      <c r="Y20" s="71">
        <f>X20*1.02</f>
        <v>2995.0897867200006</v>
      </c>
      <c r="Z20" s="71">
        <f>Y20*1.02</f>
        <v>3054.9915824544005</v>
      </c>
      <c r="AA20" s="79">
        <f xml:space="preserve"> SUM(U20:Z20)</f>
        <v>17454.570705174403</v>
      </c>
      <c r="AB20" s="74">
        <v>2023</v>
      </c>
      <c r="AC20" s="29"/>
      <c r="AD20" s="33"/>
    </row>
    <row r="21" spans="1:35" s="26" customFormat="1" ht="37.5" customHeight="1" x14ac:dyDescent="0.3">
      <c r="A21" s="25"/>
      <c r="B21" s="128"/>
      <c r="C21" s="128"/>
      <c r="D21" s="128"/>
      <c r="E21" s="128"/>
      <c r="F21" s="128"/>
      <c r="G21" s="128"/>
      <c r="H21" s="128"/>
      <c r="I21" s="128"/>
      <c r="J21" s="129"/>
      <c r="K21" s="129"/>
      <c r="L21" s="129"/>
      <c r="M21" s="129"/>
      <c r="N21" s="129"/>
      <c r="O21" s="129"/>
      <c r="P21" s="129"/>
      <c r="Q21" s="129"/>
      <c r="R21" s="34"/>
      <c r="S21" s="118" t="s">
        <v>37</v>
      </c>
      <c r="T21" s="68" t="s">
        <v>38</v>
      </c>
      <c r="U21" s="71"/>
      <c r="V21" s="71"/>
      <c r="W21" s="79">
        <v>36.4</v>
      </c>
      <c r="X21" s="71">
        <v>36.9</v>
      </c>
      <c r="Y21" s="71">
        <v>37.4</v>
      </c>
      <c r="Z21" s="71">
        <v>37.9</v>
      </c>
      <c r="AA21" s="79">
        <v>37.9</v>
      </c>
      <c r="AB21" s="74">
        <v>2023</v>
      </c>
      <c r="AC21" s="29"/>
      <c r="AD21" s="33"/>
    </row>
    <row r="22" spans="1:35" s="26" customFormat="1" ht="37.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120" t="s">
        <v>42</v>
      </c>
      <c r="T22" s="72" t="s">
        <v>17</v>
      </c>
      <c r="U22" s="83">
        <f>U25+U29</f>
        <v>0</v>
      </c>
      <c r="V22" s="83">
        <f t="shared" ref="V22" si="2">V25+V29</f>
        <v>0</v>
      </c>
      <c r="W22" s="83">
        <v>0</v>
      </c>
      <c r="X22" s="83">
        <f>X25</f>
        <v>150</v>
      </c>
      <c r="Y22" s="83">
        <f>Y25</f>
        <v>150</v>
      </c>
      <c r="Z22" s="83">
        <v>356.23</v>
      </c>
      <c r="AA22" s="83">
        <f>AA25</f>
        <v>656.2</v>
      </c>
      <c r="AB22" s="107">
        <v>2023</v>
      </c>
      <c r="AC22" s="29"/>
    </row>
    <row r="23" spans="1:35" s="26" customFormat="1" ht="75.75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21" t="s">
        <v>48</v>
      </c>
      <c r="T23" s="74" t="s">
        <v>19</v>
      </c>
      <c r="U23" s="74">
        <v>0</v>
      </c>
      <c r="V23" s="74">
        <v>0</v>
      </c>
      <c r="W23" s="74">
        <v>0</v>
      </c>
      <c r="X23" s="74">
        <f>X26+X27</f>
        <v>105</v>
      </c>
      <c r="Y23" s="74">
        <v>106</v>
      </c>
      <c r="Z23" s="140">
        <v>106</v>
      </c>
      <c r="AA23" s="74">
        <v>106</v>
      </c>
      <c r="AB23" s="74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21" t="s">
        <v>49</v>
      </c>
      <c r="T24" s="74" t="s">
        <v>19</v>
      </c>
      <c r="U24" s="133">
        <v>0</v>
      </c>
      <c r="V24" s="133">
        <v>0</v>
      </c>
      <c r="W24" s="84">
        <f>SUM(W30+W35+W37)</f>
        <v>12</v>
      </c>
      <c r="X24" s="84">
        <v>10</v>
      </c>
      <c r="Y24" s="84">
        <f t="shared" ref="Y24:Z24" si="3">SUM(Y30+Y35+Y37)</f>
        <v>16</v>
      </c>
      <c r="Z24" s="84">
        <f t="shared" si="3"/>
        <v>9</v>
      </c>
      <c r="AA24" s="74">
        <f t="shared" ref="AA24" si="4">SUM(U24:Z24)</f>
        <v>47</v>
      </c>
      <c r="AB24" s="74">
        <v>2023</v>
      </c>
      <c r="AC24" s="29"/>
    </row>
    <row r="25" spans="1:35" s="26" customFormat="1" ht="93.75" x14ac:dyDescent="0.3">
      <c r="A25" s="25"/>
      <c r="B25" s="130">
        <v>0</v>
      </c>
      <c r="C25" s="130">
        <v>1</v>
      </c>
      <c r="D25" s="130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130">
        <v>0</v>
      </c>
      <c r="L25" s="130">
        <v>0</v>
      </c>
      <c r="M25" s="130">
        <v>1</v>
      </c>
      <c r="N25" s="130">
        <v>9</v>
      </c>
      <c r="O25" s="130">
        <v>9</v>
      </c>
      <c r="P25" s="130">
        <v>9</v>
      </c>
      <c r="Q25" s="130">
        <v>9</v>
      </c>
      <c r="R25" s="130">
        <v>9</v>
      </c>
      <c r="S25" s="121" t="s">
        <v>78</v>
      </c>
      <c r="T25" s="74" t="s">
        <v>17</v>
      </c>
      <c r="U25" s="78">
        <v>0</v>
      </c>
      <c r="V25" s="78">
        <v>0</v>
      </c>
      <c r="W25" s="78">
        <v>0</v>
      </c>
      <c r="X25" s="78">
        <v>150</v>
      </c>
      <c r="Y25" s="78">
        <v>150</v>
      </c>
      <c r="Z25" s="78">
        <v>356.2</v>
      </c>
      <c r="AA25" s="78">
        <f>SUM(U25:Z25)</f>
        <v>656.2</v>
      </c>
      <c r="AB25" s="74">
        <v>2023</v>
      </c>
      <c r="AC25" s="29"/>
    </row>
    <row r="26" spans="1:35" s="26" customFormat="1" ht="61.5" customHeight="1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91"/>
      <c r="P26" s="91"/>
      <c r="Q26" s="91"/>
      <c r="R26" s="92"/>
      <c r="S26" s="121" t="s">
        <v>50</v>
      </c>
      <c r="T26" s="93" t="s">
        <v>19</v>
      </c>
      <c r="U26" s="74">
        <v>0</v>
      </c>
      <c r="V26" s="74">
        <v>0</v>
      </c>
      <c r="W26" s="74">
        <v>0</v>
      </c>
      <c r="X26" s="74">
        <v>65</v>
      </c>
      <c r="Y26" s="74">
        <v>65</v>
      </c>
      <c r="Z26" s="74">
        <v>65</v>
      </c>
      <c r="AA26" s="74">
        <v>65</v>
      </c>
      <c r="AB26" s="74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91"/>
      <c r="P27" s="91"/>
      <c r="Q27" s="91"/>
      <c r="R27" s="92"/>
      <c r="S27" s="121" t="s">
        <v>79</v>
      </c>
      <c r="T27" s="93" t="s">
        <v>19</v>
      </c>
      <c r="U27" s="74">
        <v>0</v>
      </c>
      <c r="V27" s="74">
        <v>0</v>
      </c>
      <c r="W27" s="74">
        <v>0</v>
      </c>
      <c r="X27" s="74">
        <v>40</v>
      </c>
      <c r="Y27" s="74">
        <v>40</v>
      </c>
      <c r="Z27" s="74">
        <v>40</v>
      </c>
      <c r="AA27" s="74">
        <v>40</v>
      </c>
      <c r="AB27" s="74">
        <v>2023</v>
      </c>
      <c r="AC27" s="29"/>
    </row>
    <row r="28" spans="1:35" s="26" customFormat="1" ht="75" x14ac:dyDescent="0.3">
      <c r="A28" s="25"/>
      <c r="B28" s="35"/>
      <c r="C28" s="35"/>
      <c r="D28" s="35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91"/>
      <c r="P28" s="91"/>
      <c r="Q28" s="91"/>
      <c r="R28" s="92"/>
      <c r="S28" s="121" t="s">
        <v>80</v>
      </c>
      <c r="T28" s="93" t="s">
        <v>19</v>
      </c>
      <c r="U28" s="74">
        <v>0</v>
      </c>
      <c r="V28" s="74">
        <v>0</v>
      </c>
      <c r="W28" s="74">
        <v>0</v>
      </c>
      <c r="X28" s="74">
        <v>0</v>
      </c>
      <c r="Y28" s="74">
        <v>1</v>
      </c>
      <c r="Z28" s="74">
        <v>0</v>
      </c>
      <c r="AA28" s="74">
        <v>1</v>
      </c>
      <c r="AB28" s="74">
        <v>2022</v>
      </c>
      <c r="AC28" s="29"/>
    </row>
    <row r="29" spans="1:35" s="26" customFormat="1" ht="57.75" customHeight="1" x14ac:dyDescent="0.3">
      <c r="A29" s="25"/>
      <c r="B29" s="130"/>
      <c r="C29" s="130"/>
      <c r="D29" s="130"/>
      <c r="E29" s="131"/>
      <c r="F29" s="131"/>
      <c r="G29" s="131"/>
      <c r="H29" s="131"/>
      <c r="I29" s="131"/>
      <c r="J29" s="130"/>
      <c r="K29" s="130"/>
      <c r="L29" s="130"/>
      <c r="M29" s="130"/>
      <c r="N29" s="130"/>
      <c r="O29" s="130"/>
      <c r="P29" s="130"/>
      <c r="Q29" s="130"/>
      <c r="R29" s="130"/>
      <c r="S29" s="117" t="s">
        <v>51</v>
      </c>
      <c r="T29" s="95" t="s">
        <v>20</v>
      </c>
      <c r="U29" s="67">
        <v>0</v>
      </c>
      <c r="V29" s="67">
        <v>0</v>
      </c>
      <c r="W29" s="86">
        <v>1</v>
      </c>
      <c r="X29" s="67">
        <v>1</v>
      </c>
      <c r="Y29" s="67">
        <v>1</v>
      </c>
      <c r="Z29" s="67">
        <v>1</v>
      </c>
      <c r="AA29" s="86">
        <v>1</v>
      </c>
      <c r="AB29" s="74">
        <v>2023</v>
      </c>
      <c r="AC29" s="29"/>
    </row>
    <row r="30" spans="1:35" s="26" customFormat="1" ht="37.5" x14ac:dyDescent="0.3">
      <c r="A30" s="25"/>
      <c r="B30" s="128"/>
      <c r="C30" s="128"/>
      <c r="D30" s="128"/>
      <c r="E30" s="31"/>
      <c r="F30" s="31"/>
      <c r="G30" s="31"/>
      <c r="H30" s="31"/>
      <c r="I30" s="31"/>
      <c r="J30" s="129"/>
      <c r="K30" s="129"/>
      <c r="L30" s="129"/>
      <c r="M30" s="129"/>
      <c r="N30" s="129"/>
      <c r="O30" s="129"/>
      <c r="P30" s="129"/>
      <c r="Q30" s="129"/>
      <c r="R30" s="129"/>
      <c r="S30" s="122" t="s">
        <v>54</v>
      </c>
      <c r="T30" s="95" t="s">
        <v>19</v>
      </c>
      <c r="U30" s="84">
        <v>0</v>
      </c>
      <c r="V30" s="84">
        <v>0</v>
      </c>
      <c r="W30" s="84">
        <v>2</v>
      </c>
      <c r="X30" s="116">
        <v>1</v>
      </c>
      <c r="Y30" s="84">
        <v>2</v>
      </c>
      <c r="Z30" s="84">
        <v>2</v>
      </c>
      <c r="AA30" s="85">
        <f>U30+V30+W30+X30+Y30+Z30</f>
        <v>7</v>
      </c>
      <c r="AB30" s="74">
        <v>2023</v>
      </c>
      <c r="AC30" s="29"/>
    </row>
    <row r="31" spans="1:35" s="26" customFormat="1" ht="56.25" x14ac:dyDescent="0.3">
      <c r="A31" s="25"/>
      <c r="B31" s="130"/>
      <c r="C31" s="130"/>
      <c r="D31" s="130"/>
      <c r="E31" s="131"/>
      <c r="F31" s="131"/>
      <c r="G31" s="131"/>
      <c r="H31" s="131"/>
      <c r="I31" s="131"/>
      <c r="J31" s="130"/>
      <c r="K31" s="130"/>
      <c r="L31" s="130"/>
      <c r="M31" s="130"/>
      <c r="N31" s="130"/>
      <c r="O31" s="130"/>
      <c r="P31" s="130"/>
      <c r="Q31" s="130"/>
      <c r="R31" s="130"/>
      <c r="S31" s="122" t="s">
        <v>39</v>
      </c>
      <c r="T31" s="95" t="s">
        <v>20</v>
      </c>
      <c r="U31" s="109">
        <v>1</v>
      </c>
      <c r="V31" s="109">
        <v>1</v>
      </c>
      <c r="W31" s="109">
        <v>1</v>
      </c>
      <c r="X31" s="67">
        <v>1</v>
      </c>
      <c r="Y31" s="67">
        <v>1</v>
      </c>
      <c r="Z31" s="67">
        <v>1</v>
      </c>
      <c r="AA31" s="86">
        <v>1</v>
      </c>
      <c r="AB31" s="74">
        <v>2023</v>
      </c>
      <c r="AC31" s="29"/>
    </row>
    <row r="32" spans="1:35" s="26" customFormat="1" ht="37.5" x14ac:dyDescent="0.3">
      <c r="A32" s="25"/>
      <c r="B32" s="128"/>
      <c r="C32" s="128"/>
      <c r="D32" s="128"/>
      <c r="E32" s="31"/>
      <c r="F32" s="31"/>
      <c r="G32" s="31"/>
      <c r="H32" s="31"/>
      <c r="I32" s="31"/>
      <c r="J32" s="129"/>
      <c r="K32" s="129"/>
      <c r="L32" s="129"/>
      <c r="M32" s="129"/>
      <c r="N32" s="129"/>
      <c r="O32" s="129"/>
      <c r="P32" s="129"/>
      <c r="Q32" s="129"/>
      <c r="R32" s="129"/>
      <c r="S32" s="122" t="s">
        <v>31</v>
      </c>
      <c r="T32" s="74" t="s">
        <v>19</v>
      </c>
      <c r="U32" s="133">
        <v>225</v>
      </c>
      <c r="V32" s="133">
        <v>225</v>
      </c>
      <c r="W32" s="133">
        <v>225</v>
      </c>
      <c r="X32" s="74">
        <v>225</v>
      </c>
      <c r="Y32" s="74">
        <v>225</v>
      </c>
      <c r="Z32" s="74">
        <v>225</v>
      </c>
      <c r="AA32" s="76">
        <f>SUM(U32:Z32)</f>
        <v>1350</v>
      </c>
      <c r="AB32" s="74">
        <v>2023</v>
      </c>
      <c r="AC32" s="29"/>
    </row>
    <row r="33" spans="1:30" s="26" customFormat="1" ht="37.5" x14ac:dyDescent="0.3">
      <c r="A33" s="25"/>
      <c r="B33" s="128"/>
      <c r="C33" s="128"/>
      <c r="D33" s="128"/>
      <c r="E33" s="31"/>
      <c r="F33" s="31"/>
      <c r="G33" s="31"/>
      <c r="H33" s="31"/>
      <c r="I33" s="31"/>
      <c r="J33" s="129"/>
      <c r="K33" s="129"/>
      <c r="L33" s="129"/>
      <c r="M33" s="129"/>
      <c r="N33" s="129"/>
      <c r="O33" s="129"/>
      <c r="P33" s="129"/>
      <c r="Q33" s="129"/>
      <c r="R33" s="129"/>
      <c r="S33" s="122" t="s">
        <v>46</v>
      </c>
      <c r="T33" s="74" t="s">
        <v>19</v>
      </c>
      <c r="U33" s="133">
        <v>0</v>
      </c>
      <c r="V33" s="133">
        <v>0</v>
      </c>
      <c r="W33" s="133">
        <v>4</v>
      </c>
      <c r="X33" s="74">
        <v>4</v>
      </c>
      <c r="Y33" s="74">
        <v>4</v>
      </c>
      <c r="Z33" s="74">
        <v>4</v>
      </c>
      <c r="AA33" s="76">
        <v>16</v>
      </c>
      <c r="AB33" s="74">
        <v>2023</v>
      </c>
      <c r="AC33" s="29"/>
    </row>
    <row r="34" spans="1:30" s="26" customFormat="1" ht="39.6" customHeight="1" x14ac:dyDescent="0.3">
      <c r="A34" s="25"/>
      <c r="B34" s="130"/>
      <c r="C34" s="130"/>
      <c r="D34" s="130"/>
      <c r="E34" s="131"/>
      <c r="F34" s="131"/>
      <c r="G34" s="131"/>
      <c r="H34" s="131"/>
      <c r="I34" s="131"/>
      <c r="J34" s="130"/>
      <c r="K34" s="130"/>
      <c r="L34" s="130"/>
      <c r="M34" s="130"/>
      <c r="N34" s="130"/>
      <c r="O34" s="130"/>
      <c r="P34" s="130"/>
      <c r="Q34" s="130"/>
      <c r="R34" s="130"/>
      <c r="S34" s="122" t="s">
        <v>40</v>
      </c>
      <c r="T34" s="95" t="s">
        <v>20</v>
      </c>
      <c r="U34" s="70">
        <v>1</v>
      </c>
      <c r="V34" s="70">
        <v>1</v>
      </c>
      <c r="W34" s="84">
        <v>1</v>
      </c>
      <c r="X34" s="84">
        <v>1</v>
      </c>
      <c r="Y34" s="70">
        <v>1</v>
      </c>
      <c r="Z34" s="70">
        <v>1</v>
      </c>
      <c r="AA34" s="84">
        <v>1</v>
      </c>
      <c r="AB34" s="74">
        <v>2023</v>
      </c>
      <c r="AC34" s="29"/>
    </row>
    <row r="35" spans="1:30" s="26" customFormat="1" ht="37.5" x14ac:dyDescent="0.3">
      <c r="A35" s="25"/>
      <c r="B35" s="128"/>
      <c r="C35" s="128"/>
      <c r="D35" s="128"/>
      <c r="E35" s="31"/>
      <c r="F35" s="31"/>
      <c r="G35" s="31"/>
      <c r="H35" s="31"/>
      <c r="I35" s="31"/>
      <c r="J35" s="129"/>
      <c r="K35" s="129"/>
      <c r="L35" s="129"/>
      <c r="M35" s="129"/>
      <c r="N35" s="129"/>
      <c r="O35" s="129"/>
      <c r="P35" s="129"/>
      <c r="Q35" s="129"/>
      <c r="R35" s="129"/>
      <c r="S35" s="122" t="s">
        <v>52</v>
      </c>
      <c r="T35" s="95" t="s">
        <v>19</v>
      </c>
      <c r="U35" s="95">
        <v>2</v>
      </c>
      <c r="V35" s="95">
        <v>3</v>
      </c>
      <c r="W35" s="74">
        <v>1</v>
      </c>
      <c r="X35" s="74">
        <v>2</v>
      </c>
      <c r="Y35" s="95">
        <v>3</v>
      </c>
      <c r="Z35" s="95">
        <v>2</v>
      </c>
      <c r="AA35" s="86">
        <f>U35+V35+W35+X35+Y35+Z35</f>
        <v>13</v>
      </c>
      <c r="AB35" s="74">
        <v>2023</v>
      </c>
      <c r="AC35" s="29"/>
    </row>
    <row r="36" spans="1:30" s="26" customFormat="1" ht="56.25" customHeight="1" x14ac:dyDescent="0.3">
      <c r="A36" s="25"/>
      <c r="B36" s="130"/>
      <c r="C36" s="130"/>
      <c r="D36" s="130"/>
      <c r="E36" s="131"/>
      <c r="F36" s="131"/>
      <c r="G36" s="131"/>
      <c r="H36" s="131"/>
      <c r="I36" s="131"/>
      <c r="J36" s="130"/>
      <c r="K36" s="130"/>
      <c r="L36" s="130"/>
      <c r="M36" s="130"/>
      <c r="N36" s="130"/>
      <c r="O36" s="130"/>
      <c r="P36" s="130"/>
      <c r="Q36" s="130"/>
      <c r="R36" s="130"/>
      <c r="S36" s="122" t="s">
        <v>41</v>
      </c>
      <c r="T36" s="95" t="s">
        <v>20</v>
      </c>
      <c r="U36" s="67">
        <v>1</v>
      </c>
      <c r="V36" s="67">
        <v>1</v>
      </c>
      <c r="W36" s="86">
        <v>1</v>
      </c>
      <c r="X36" s="67">
        <v>1</v>
      </c>
      <c r="Y36" s="67">
        <v>1</v>
      </c>
      <c r="Z36" s="67">
        <v>1</v>
      </c>
      <c r="AA36" s="86">
        <v>1</v>
      </c>
      <c r="AB36" s="74">
        <v>2023</v>
      </c>
      <c r="AC36" s="29"/>
    </row>
    <row r="37" spans="1:30" s="26" customFormat="1" ht="37.5" x14ac:dyDescent="0.3">
      <c r="A37" s="25"/>
      <c r="B37" s="128"/>
      <c r="C37" s="128"/>
      <c r="D37" s="128"/>
      <c r="E37" s="31"/>
      <c r="F37" s="31"/>
      <c r="G37" s="31"/>
      <c r="H37" s="31"/>
      <c r="I37" s="31"/>
      <c r="J37" s="129"/>
      <c r="K37" s="129"/>
      <c r="L37" s="129"/>
      <c r="M37" s="129"/>
      <c r="N37" s="129"/>
      <c r="O37" s="129"/>
      <c r="P37" s="129"/>
      <c r="Q37" s="129"/>
      <c r="R37" s="129"/>
      <c r="S37" s="122" t="s">
        <v>53</v>
      </c>
      <c r="T37" s="95" t="s">
        <v>19</v>
      </c>
      <c r="U37" s="95">
        <v>2</v>
      </c>
      <c r="V37" s="74">
        <v>8</v>
      </c>
      <c r="W37" s="74">
        <v>9</v>
      </c>
      <c r="X37" s="74">
        <v>8</v>
      </c>
      <c r="Y37" s="95">
        <v>11</v>
      </c>
      <c r="Z37" s="95">
        <v>5</v>
      </c>
      <c r="AA37" s="86">
        <f>U37+V37+W37+X37+Y37+Z37</f>
        <v>43</v>
      </c>
      <c r="AB37" s="74">
        <v>2023</v>
      </c>
      <c r="AC37" s="29"/>
    </row>
    <row r="38" spans="1:30" s="26" customFormat="1" ht="37.5" customHeight="1" x14ac:dyDescent="0.3">
      <c r="A38" s="25"/>
      <c r="B38" s="27">
        <v>0</v>
      </c>
      <c r="C38" s="27">
        <v>1</v>
      </c>
      <c r="D38" s="27">
        <v>4</v>
      </c>
      <c r="E38" s="27">
        <v>0</v>
      </c>
      <c r="F38" s="27">
        <v>4</v>
      </c>
      <c r="G38" s="27">
        <v>1</v>
      </c>
      <c r="H38" s="27">
        <v>2</v>
      </c>
      <c r="I38" s="27">
        <v>1</v>
      </c>
      <c r="J38" s="27">
        <v>5</v>
      </c>
      <c r="K38" s="27">
        <v>0</v>
      </c>
      <c r="L38" s="27">
        <v>0</v>
      </c>
      <c r="M38" s="27">
        <v>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123" t="s">
        <v>43</v>
      </c>
      <c r="T38" s="75" t="s">
        <v>17</v>
      </c>
      <c r="U38" s="134">
        <f>U43+U48+U50+U52+U54+U56+U59</f>
        <v>0</v>
      </c>
      <c r="V38" s="134">
        <f t="shared" ref="V38:Y38" si="5">V43+V48+V50+V52+V54+V56+V59</f>
        <v>0</v>
      </c>
      <c r="W38" s="134">
        <f t="shared" si="5"/>
        <v>0</v>
      </c>
      <c r="X38" s="134">
        <f t="shared" si="5"/>
        <v>2800.6</v>
      </c>
      <c r="Y38" s="134">
        <f t="shared" si="5"/>
        <v>2950.6</v>
      </c>
      <c r="Z38" s="134">
        <f>Z43+Z48+Z50+Z52+Z54+Z56+Z59+Z62</f>
        <v>4300.6000000000004</v>
      </c>
      <c r="AA38" s="134">
        <f>AA43+AA48+AA50+AA52+AA54+AA56+AA59</f>
        <v>9901.7999999999993</v>
      </c>
      <c r="AB38" s="107">
        <v>2023</v>
      </c>
      <c r="AC38" s="29"/>
    </row>
    <row r="39" spans="1:30" s="26" customFormat="1" ht="19.5" customHeight="1" x14ac:dyDescent="0.3">
      <c r="A39" s="25"/>
      <c r="B39" s="128"/>
      <c r="C39" s="128"/>
      <c r="D39" s="128"/>
      <c r="E39" s="31"/>
      <c r="F39" s="31"/>
      <c r="G39" s="31"/>
      <c r="H39" s="31"/>
      <c r="I39" s="31"/>
      <c r="J39" s="129"/>
      <c r="K39" s="129"/>
      <c r="L39" s="129"/>
      <c r="M39" s="129"/>
      <c r="N39" s="129"/>
      <c r="O39" s="129"/>
      <c r="P39" s="129"/>
      <c r="Q39" s="129"/>
      <c r="R39" s="129"/>
      <c r="S39" s="122" t="s">
        <v>32</v>
      </c>
      <c r="T39" s="95" t="s">
        <v>19</v>
      </c>
      <c r="U39" s="86">
        <v>0</v>
      </c>
      <c r="V39" s="86">
        <v>0</v>
      </c>
      <c r="W39" s="86">
        <v>0</v>
      </c>
      <c r="X39" s="86">
        <v>19</v>
      </c>
      <c r="Y39" s="109">
        <v>19</v>
      </c>
      <c r="Z39" s="109">
        <v>26</v>
      </c>
      <c r="AA39" s="86">
        <f>U39+V39+W39+X39+Y39+Z39</f>
        <v>64</v>
      </c>
      <c r="AB39" s="74">
        <v>2023</v>
      </c>
      <c r="AC39" s="29"/>
    </row>
    <row r="40" spans="1:30" s="26" customFormat="1" ht="37.5" customHeight="1" x14ac:dyDescent="0.3">
      <c r="A40" s="25"/>
      <c r="B40" s="128"/>
      <c r="C40" s="128"/>
      <c r="D40" s="128"/>
      <c r="E40" s="31"/>
      <c r="F40" s="31"/>
      <c r="G40" s="31"/>
      <c r="H40" s="31"/>
      <c r="I40" s="31"/>
      <c r="J40" s="129"/>
      <c r="K40" s="129"/>
      <c r="L40" s="129"/>
      <c r="M40" s="129"/>
      <c r="N40" s="129"/>
      <c r="O40" s="129"/>
      <c r="P40" s="129"/>
      <c r="Q40" s="129"/>
      <c r="R40" s="129"/>
      <c r="S40" s="124" t="s">
        <v>44</v>
      </c>
      <c r="T40" s="95" t="s">
        <v>18</v>
      </c>
      <c r="U40" s="87">
        <f>U49+U51+U55+U58</f>
        <v>0</v>
      </c>
      <c r="V40" s="87">
        <f t="shared" ref="V40:W40" si="6">V49+V51+V55+V58</f>
        <v>0</v>
      </c>
      <c r="W40" s="87">
        <f t="shared" si="6"/>
        <v>0</v>
      </c>
      <c r="X40" s="87">
        <f>X49+X51+X55+X58</f>
        <v>17930</v>
      </c>
      <c r="Y40" s="69">
        <f>Y49+Y51+Y55+Y58</f>
        <v>15300</v>
      </c>
      <c r="Z40" s="69">
        <f>Z49+Z51+Z55+Z58+Z63</f>
        <v>33150</v>
      </c>
      <c r="AA40" s="87">
        <f>U40+V40+W40+X40+Y40+Z40</f>
        <v>66380</v>
      </c>
      <c r="AB40" s="74">
        <v>2023</v>
      </c>
      <c r="AC40" s="29"/>
    </row>
    <row r="41" spans="1:30" s="26" customFormat="1" ht="75" x14ac:dyDescent="0.3">
      <c r="A41" s="25"/>
      <c r="B41" s="130"/>
      <c r="C41" s="130"/>
      <c r="D41" s="130"/>
      <c r="E41" s="131"/>
      <c r="F41" s="131"/>
      <c r="G41" s="131"/>
      <c r="H41" s="131"/>
      <c r="I41" s="131"/>
      <c r="J41" s="130"/>
      <c r="K41" s="130"/>
      <c r="L41" s="130"/>
      <c r="M41" s="130"/>
      <c r="N41" s="130"/>
      <c r="O41" s="130"/>
      <c r="P41" s="130"/>
      <c r="Q41" s="130"/>
      <c r="R41" s="130"/>
      <c r="S41" s="122" t="s">
        <v>45</v>
      </c>
      <c r="T41" s="95" t="s">
        <v>20</v>
      </c>
      <c r="U41" s="76">
        <v>0</v>
      </c>
      <c r="V41" s="76">
        <v>0</v>
      </c>
      <c r="W41" s="76">
        <v>0</v>
      </c>
      <c r="X41" s="76">
        <v>1</v>
      </c>
      <c r="Y41" s="77">
        <v>1</v>
      </c>
      <c r="Z41" s="77">
        <v>1</v>
      </c>
      <c r="AA41" s="87">
        <v>1</v>
      </c>
      <c r="AB41" s="74">
        <v>2023</v>
      </c>
      <c r="AC41" s="29"/>
    </row>
    <row r="42" spans="1:30" s="26" customFormat="1" ht="37.5" customHeight="1" x14ac:dyDescent="0.3">
      <c r="A42" s="25"/>
      <c r="B42" s="128"/>
      <c r="C42" s="128"/>
      <c r="D42" s="128"/>
      <c r="E42" s="31"/>
      <c r="F42" s="31"/>
      <c r="G42" s="31"/>
      <c r="H42" s="31"/>
      <c r="I42" s="31"/>
      <c r="J42" s="129"/>
      <c r="K42" s="129"/>
      <c r="L42" s="129"/>
      <c r="M42" s="129"/>
      <c r="N42" s="129"/>
      <c r="O42" s="129"/>
      <c r="P42" s="129"/>
      <c r="Q42" s="129"/>
      <c r="R42" s="129"/>
      <c r="S42" s="122" t="s">
        <v>81</v>
      </c>
      <c r="T42" s="95" t="s">
        <v>19</v>
      </c>
      <c r="U42" s="74">
        <v>0</v>
      </c>
      <c r="V42" s="74">
        <v>0</v>
      </c>
      <c r="W42" s="74">
        <v>0</v>
      </c>
      <c r="X42" s="74">
        <v>13</v>
      </c>
      <c r="Y42" s="74">
        <v>15</v>
      </c>
      <c r="Z42" s="133">
        <v>8</v>
      </c>
      <c r="AA42" s="86">
        <f>U42+V42+W42+X42+Y42+Z42</f>
        <v>36</v>
      </c>
      <c r="AB42" s="74">
        <v>2023</v>
      </c>
      <c r="AC42" s="43"/>
      <c r="AD42" s="44"/>
    </row>
    <row r="43" spans="1:30" s="26" customFormat="1" ht="56.25" customHeight="1" x14ac:dyDescent="0.3">
      <c r="A43" s="25"/>
      <c r="B43" s="130">
        <v>0</v>
      </c>
      <c r="C43" s="130">
        <v>1</v>
      </c>
      <c r="D43" s="130">
        <v>4</v>
      </c>
      <c r="E43" s="131">
        <v>0</v>
      </c>
      <c r="F43" s="131">
        <v>4</v>
      </c>
      <c r="G43" s="131">
        <v>1</v>
      </c>
      <c r="H43" s="131">
        <v>2</v>
      </c>
      <c r="I43" s="131">
        <v>1</v>
      </c>
      <c r="J43" s="130">
        <v>5</v>
      </c>
      <c r="K43" s="130">
        <v>0</v>
      </c>
      <c r="L43" s="130">
        <v>0</v>
      </c>
      <c r="M43" s="132">
        <v>2</v>
      </c>
      <c r="N43" s="130">
        <v>9</v>
      </c>
      <c r="O43" s="130">
        <v>9</v>
      </c>
      <c r="P43" s="130">
        <v>9</v>
      </c>
      <c r="Q43" s="130">
        <v>9</v>
      </c>
      <c r="R43" s="130">
        <v>9</v>
      </c>
      <c r="S43" s="125" t="s">
        <v>47</v>
      </c>
      <c r="T43" s="98" t="s">
        <v>17</v>
      </c>
      <c r="U43" s="78">
        <v>0</v>
      </c>
      <c r="V43" s="78">
        <v>0</v>
      </c>
      <c r="W43" s="78">
        <v>0</v>
      </c>
      <c r="X43" s="78">
        <v>1800.6</v>
      </c>
      <c r="Y43" s="78">
        <v>1800.6</v>
      </c>
      <c r="Z43" s="78">
        <v>1800.6</v>
      </c>
      <c r="AA43" s="79">
        <f>U43+V43+W43+X43+Y43+Z43</f>
        <v>5401.7999999999993</v>
      </c>
      <c r="AB43" s="74">
        <v>2023</v>
      </c>
      <c r="AC43" s="43"/>
      <c r="AD43" s="44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119" t="s">
        <v>34</v>
      </c>
      <c r="T44" s="74" t="s">
        <v>18</v>
      </c>
      <c r="U44" s="76">
        <v>0</v>
      </c>
      <c r="V44" s="76">
        <v>0</v>
      </c>
      <c r="W44" s="76">
        <v>0</v>
      </c>
      <c r="X44" s="76">
        <v>1945</v>
      </c>
      <c r="Y44" s="76">
        <v>1945</v>
      </c>
      <c r="Z44" s="76">
        <v>2000</v>
      </c>
      <c r="AA44" s="76">
        <f>SUM(U44:Z44)</f>
        <v>5890</v>
      </c>
      <c r="AB44" s="74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119" t="s">
        <v>35</v>
      </c>
      <c r="T45" s="74" t="s">
        <v>19</v>
      </c>
      <c r="U45" s="76">
        <v>0</v>
      </c>
      <c r="V45" s="76">
        <v>0</v>
      </c>
      <c r="W45" s="76">
        <v>0</v>
      </c>
      <c r="X45" s="76">
        <v>150000</v>
      </c>
      <c r="Y45" s="76">
        <v>150000</v>
      </c>
      <c r="Z45" s="76">
        <v>150000</v>
      </c>
      <c r="AA45" s="76">
        <f>SUM(U45:Z45)</f>
        <v>450000</v>
      </c>
      <c r="AB45" s="74">
        <v>2023</v>
      </c>
      <c r="AC45" s="29"/>
    </row>
    <row r="46" spans="1:30" s="26" customFormat="1" ht="56.25" x14ac:dyDescent="0.3">
      <c r="A46" s="25"/>
      <c r="B46" s="45"/>
      <c r="C46" s="45"/>
      <c r="D46" s="45"/>
      <c r="E46" s="46"/>
      <c r="F46" s="46"/>
      <c r="G46" s="46"/>
      <c r="H46" s="46"/>
      <c r="I46" s="46"/>
      <c r="J46" s="45"/>
      <c r="K46" s="45"/>
      <c r="L46" s="45"/>
      <c r="M46" s="45"/>
      <c r="N46" s="45"/>
      <c r="O46" s="45"/>
      <c r="P46" s="45"/>
      <c r="Q46" s="45"/>
      <c r="R46" s="45"/>
      <c r="S46" s="119" t="s">
        <v>36</v>
      </c>
      <c r="T46" s="74" t="s">
        <v>19</v>
      </c>
      <c r="U46" s="76">
        <v>0</v>
      </c>
      <c r="V46" s="76">
        <v>0</v>
      </c>
      <c r="W46" s="76">
        <v>0</v>
      </c>
      <c r="X46" s="76">
        <v>4465</v>
      </c>
      <c r="Y46" s="76">
        <v>4465</v>
      </c>
      <c r="Z46" s="76">
        <v>4465</v>
      </c>
      <c r="AA46" s="76">
        <f>SUM(U46:Z46)</f>
        <v>13395</v>
      </c>
      <c r="AB46" s="74">
        <v>2023</v>
      </c>
      <c r="AC46" s="29"/>
    </row>
    <row r="47" spans="1:30" s="26" customFormat="1" ht="37.5" x14ac:dyDescent="0.3">
      <c r="A47" s="2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117" t="s">
        <v>28</v>
      </c>
      <c r="T47" s="74" t="s">
        <v>19</v>
      </c>
      <c r="U47" s="86">
        <v>0</v>
      </c>
      <c r="V47" s="86">
        <v>0</v>
      </c>
      <c r="W47" s="86">
        <v>0</v>
      </c>
      <c r="X47" s="86">
        <v>14</v>
      </c>
      <c r="Y47" s="67">
        <v>14</v>
      </c>
      <c r="Z47" s="67">
        <v>14</v>
      </c>
      <c r="AA47" s="86">
        <v>14</v>
      </c>
      <c r="AB47" s="74">
        <v>2023</v>
      </c>
      <c r="AC47" s="29"/>
    </row>
    <row r="48" spans="1:30" s="26" customFormat="1" ht="37.5" x14ac:dyDescent="0.3">
      <c r="A48" s="25"/>
      <c r="B48" s="40">
        <v>0</v>
      </c>
      <c r="C48" s="40">
        <v>1</v>
      </c>
      <c r="D48" s="40">
        <v>0</v>
      </c>
      <c r="E48" s="40">
        <v>0</v>
      </c>
      <c r="F48" s="40">
        <v>4</v>
      </c>
      <c r="G48" s="40">
        <v>1</v>
      </c>
      <c r="H48" s="40">
        <v>2</v>
      </c>
      <c r="I48" s="40">
        <v>1</v>
      </c>
      <c r="J48" s="40">
        <v>5</v>
      </c>
      <c r="K48" s="40">
        <v>0</v>
      </c>
      <c r="L48" s="40">
        <v>0</v>
      </c>
      <c r="M48" s="40">
        <v>2</v>
      </c>
      <c r="N48" s="40">
        <v>9</v>
      </c>
      <c r="O48" s="40">
        <v>9</v>
      </c>
      <c r="P48" s="40">
        <v>9</v>
      </c>
      <c r="Q48" s="40">
        <v>9</v>
      </c>
      <c r="R48" s="40">
        <v>9</v>
      </c>
      <c r="S48" s="125" t="s">
        <v>72</v>
      </c>
      <c r="T48" s="74" t="s">
        <v>17</v>
      </c>
      <c r="U48" s="78">
        <v>0</v>
      </c>
      <c r="V48" s="78">
        <v>0</v>
      </c>
      <c r="W48" s="78">
        <v>0</v>
      </c>
      <c r="X48" s="78">
        <v>100</v>
      </c>
      <c r="Y48" s="78">
        <v>100</v>
      </c>
      <c r="Z48" s="78">
        <v>150</v>
      </c>
      <c r="AA48" s="78">
        <f>SUM(U48:Z48)</f>
        <v>350</v>
      </c>
      <c r="AB48" s="74">
        <v>2023</v>
      </c>
      <c r="AC48" s="29"/>
      <c r="AD48" s="44"/>
    </row>
    <row r="49" spans="1:30" s="26" customFormat="1" ht="21.75" customHeight="1" x14ac:dyDescent="0.3">
      <c r="A49" s="25"/>
      <c r="B49" s="128"/>
      <c r="C49" s="128"/>
      <c r="D49" s="128"/>
      <c r="E49" s="47"/>
      <c r="F49" s="47"/>
      <c r="G49" s="47"/>
      <c r="H49" s="47"/>
      <c r="I49" s="47"/>
      <c r="J49" s="48"/>
      <c r="K49" s="129"/>
      <c r="L49" s="129"/>
      <c r="M49" s="129"/>
      <c r="N49" s="129"/>
      <c r="O49" s="129"/>
      <c r="P49" s="129"/>
      <c r="Q49" s="129"/>
      <c r="R49" s="129"/>
      <c r="S49" s="124" t="s">
        <v>29</v>
      </c>
      <c r="T49" s="95" t="s">
        <v>18</v>
      </c>
      <c r="U49" s="76">
        <v>0</v>
      </c>
      <c r="V49" s="81">
        <v>0</v>
      </c>
      <c r="W49" s="81">
        <v>0</v>
      </c>
      <c r="X49" s="81">
        <v>3180</v>
      </c>
      <c r="Y49" s="81">
        <v>3300</v>
      </c>
      <c r="Z49" s="81">
        <v>3400</v>
      </c>
      <c r="AA49" s="76">
        <f>SUM(U49:Z49)</f>
        <v>9880</v>
      </c>
      <c r="AB49" s="74">
        <v>2023</v>
      </c>
      <c r="AC49" s="29"/>
      <c r="AD49" s="44"/>
    </row>
    <row r="50" spans="1:30" s="26" customFormat="1" ht="37.5" x14ac:dyDescent="0.3">
      <c r="A50" s="25"/>
      <c r="B50" s="132">
        <v>0</v>
      </c>
      <c r="C50" s="132">
        <v>1</v>
      </c>
      <c r="D50" s="132">
        <v>0</v>
      </c>
      <c r="E50" s="132">
        <v>0</v>
      </c>
      <c r="F50" s="132">
        <v>4</v>
      </c>
      <c r="G50" s="132">
        <v>1</v>
      </c>
      <c r="H50" s="132">
        <v>2</v>
      </c>
      <c r="I50" s="132">
        <v>1</v>
      </c>
      <c r="J50" s="132">
        <v>5</v>
      </c>
      <c r="K50" s="132">
        <v>0</v>
      </c>
      <c r="L50" s="132">
        <v>0</v>
      </c>
      <c r="M50" s="132">
        <v>2</v>
      </c>
      <c r="N50" s="132">
        <v>9</v>
      </c>
      <c r="O50" s="132">
        <v>9</v>
      </c>
      <c r="P50" s="132">
        <v>9</v>
      </c>
      <c r="Q50" s="132">
        <v>9</v>
      </c>
      <c r="R50" s="132">
        <v>9</v>
      </c>
      <c r="S50" s="125" t="s">
        <v>73</v>
      </c>
      <c r="T50" s="95" t="s">
        <v>17</v>
      </c>
      <c r="U50" s="78">
        <v>0</v>
      </c>
      <c r="V50" s="79">
        <v>0</v>
      </c>
      <c r="W50" s="88">
        <v>0</v>
      </c>
      <c r="X50" s="88">
        <v>150</v>
      </c>
      <c r="Y50" s="88">
        <v>150</v>
      </c>
      <c r="Z50" s="88">
        <v>200</v>
      </c>
      <c r="AA50" s="78">
        <f>SUM(U50:Z50)</f>
        <v>500</v>
      </c>
      <c r="AB50" s="74">
        <v>2023</v>
      </c>
      <c r="AC50" s="29"/>
      <c r="AD50" s="44"/>
    </row>
    <row r="51" spans="1:30" s="26" customFormat="1" ht="23.25" customHeight="1" x14ac:dyDescent="0.3">
      <c r="A51" s="4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124" t="s">
        <v>29</v>
      </c>
      <c r="T51" s="95" t="s">
        <v>18</v>
      </c>
      <c r="U51" s="86">
        <v>0</v>
      </c>
      <c r="V51" s="86">
        <v>0</v>
      </c>
      <c r="W51" s="86">
        <v>0</v>
      </c>
      <c r="X51" s="81">
        <v>2250</v>
      </c>
      <c r="Y51" s="81">
        <v>2500</v>
      </c>
      <c r="Z51" s="81">
        <f>ROUND(Y51*0.1+Y51,0)</f>
        <v>2750</v>
      </c>
      <c r="AA51" s="76">
        <f>SUM(U51:Z51)</f>
        <v>7500</v>
      </c>
      <c r="AB51" s="74">
        <v>2023</v>
      </c>
      <c r="AC51" s="50"/>
    </row>
    <row r="52" spans="1:30" s="26" customFormat="1" ht="60" customHeight="1" x14ac:dyDescent="0.3">
      <c r="A52" s="49"/>
      <c r="B52" s="130">
        <v>0</v>
      </c>
      <c r="C52" s="130">
        <v>1</v>
      </c>
      <c r="D52" s="130">
        <v>4</v>
      </c>
      <c r="E52" s="130">
        <v>0</v>
      </c>
      <c r="F52" s="130">
        <v>4</v>
      </c>
      <c r="G52" s="130">
        <v>1</v>
      </c>
      <c r="H52" s="130">
        <v>2</v>
      </c>
      <c r="I52" s="130">
        <v>1</v>
      </c>
      <c r="J52" s="130">
        <v>5</v>
      </c>
      <c r="K52" s="130">
        <v>0</v>
      </c>
      <c r="L52" s="130">
        <v>0</v>
      </c>
      <c r="M52" s="130">
        <v>2</v>
      </c>
      <c r="N52" s="130" t="s">
        <v>21</v>
      </c>
      <c r="O52" s="130">
        <v>0</v>
      </c>
      <c r="P52" s="130">
        <v>8</v>
      </c>
      <c r="Q52" s="130">
        <v>6</v>
      </c>
      <c r="R52" s="130">
        <v>0</v>
      </c>
      <c r="S52" s="125" t="s">
        <v>74</v>
      </c>
      <c r="T52" s="95" t="s">
        <v>17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350</v>
      </c>
      <c r="AA52" s="78">
        <f t="shared" ref="AA52" si="7">SUM(U52:Z52)</f>
        <v>350</v>
      </c>
      <c r="AB52" s="74">
        <v>2023</v>
      </c>
      <c r="AC52" s="50"/>
    </row>
    <row r="53" spans="1:30" s="26" customFormat="1" ht="19.5" customHeight="1" x14ac:dyDescent="0.3">
      <c r="A53" s="4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124" t="s">
        <v>30</v>
      </c>
      <c r="T53" s="95" t="s">
        <v>19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1</v>
      </c>
      <c r="AA53" s="76">
        <f t="shared" ref="AA53" si="8">SUM(U53:Z53)</f>
        <v>1</v>
      </c>
      <c r="AB53" s="74">
        <v>2023</v>
      </c>
      <c r="AC53" s="50"/>
    </row>
    <row r="54" spans="1:30" s="26" customFormat="1" ht="59.25" customHeight="1" x14ac:dyDescent="0.3">
      <c r="A54" s="49"/>
      <c r="B54" s="132">
        <v>0</v>
      </c>
      <c r="C54" s="132">
        <v>1</v>
      </c>
      <c r="D54" s="132">
        <v>0</v>
      </c>
      <c r="E54" s="132">
        <v>0</v>
      </c>
      <c r="F54" s="132">
        <v>4</v>
      </c>
      <c r="G54" s="132">
        <v>1</v>
      </c>
      <c r="H54" s="132">
        <v>2</v>
      </c>
      <c r="I54" s="132">
        <v>1</v>
      </c>
      <c r="J54" s="132">
        <v>5</v>
      </c>
      <c r="K54" s="132">
        <v>0</v>
      </c>
      <c r="L54" s="132">
        <v>0</v>
      </c>
      <c r="M54" s="132">
        <v>2</v>
      </c>
      <c r="N54" s="132">
        <v>9</v>
      </c>
      <c r="O54" s="132">
        <v>9</v>
      </c>
      <c r="P54" s="132">
        <v>9</v>
      </c>
      <c r="Q54" s="132">
        <v>9</v>
      </c>
      <c r="R54" s="132">
        <v>9</v>
      </c>
      <c r="S54" s="125" t="s">
        <v>75</v>
      </c>
      <c r="T54" s="105" t="s">
        <v>17</v>
      </c>
      <c r="U54" s="78">
        <v>0</v>
      </c>
      <c r="V54" s="78">
        <v>0</v>
      </c>
      <c r="W54" s="78">
        <v>0</v>
      </c>
      <c r="X54" s="78">
        <v>50</v>
      </c>
      <c r="Y54" s="78">
        <v>50</v>
      </c>
      <c r="Z54" s="78">
        <v>100</v>
      </c>
      <c r="AA54" s="78">
        <f t="shared" ref="AA54:AA59" si="9">SUM(U54:Z54)</f>
        <v>200</v>
      </c>
      <c r="AB54" s="74">
        <v>2023</v>
      </c>
      <c r="AC54" s="50"/>
    </row>
    <row r="55" spans="1:30" s="26" customFormat="1" ht="21.75" customHeight="1" x14ac:dyDescent="0.3">
      <c r="A55" s="4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124" t="s">
        <v>29</v>
      </c>
      <c r="T55" s="95" t="s">
        <v>18</v>
      </c>
      <c r="U55" s="76">
        <v>0</v>
      </c>
      <c r="V55" s="76">
        <v>0</v>
      </c>
      <c r="W55" s="76">
        <v>0</v>
      </c>
      <c r="X55" s="76">
        <v>500</v>
      </c>
      <c r="Y55" s="76">
        <v>500</v>
      </c>
      <c r="Z55" s="76">
        <v>1000</v>
      </c>
      <c r="AA55" s="76">
        <f>SUM(U55:Z55)</f>
        <v>2000</v>
      </c>
      <c r="AB55" s="74">
        <v>2023</v>
      </c>
      <c r="AC55" s="50"/>
    </row>
    <row r="56" spans="1:30" s="26" customFormat="1" ht="36.75" customHeight="1" x14ac:dyDescent="0.3">
      <c r="A56" s="49"/>
      <c r="B56" s="130">
        <v>0</v>
      </c>
      <c r="C56" s="130">
        <v>1</v>
      </c>
      <c r="D56" s="130">
        <v>4</v>
      </c>
      <c r="E56" s="131">
        <v>0</v>
      </c>
      <c r="F56" s="131">
        <v>4</v>
      </c>
      <c r="G56" s="131">
        <v>1</v>
      </c>
      <c r="H56" s="131">
        <v>2</v>
      </c>
      <c r="I56" s="131">
        <v>1</v>
      </c>
      <c r="J56" s="130">
        <v>5</v>
      </c>
      <c r="K56" s="130">
        <v>0</v>
      </c>
      <c r="L56" s="130">
        <v>0</v>
      </c>
      <c r="M56" s="130">
        <v>2</v>
      </c>
      <c r="N56" s="130">
        <v>9</v>
      </c>
      <c r="O56" s="130">
        <v>9</v>
      </c>
      <c r="P56" s="130">
        <v>9</v>
      </c>
      <c r="Q56" s="130">
        <v>9</v>
      </c>
      <c r="R56" s="130">
        <v>9</v>
      </c>
      <c r="S56" s="124" t="s">
        <v>76</v>
      </c>
      <c r="T56" s="90" t="s">
        <v>17</v>
      </c>
      <c r="U56" s="78">
        <v>0</v>
      </c>
      <c r="V56" s="78">
        <v>0</v>
      </c>
      <c r="W56" s="78">
        <v>0</v>
      </c>
      <c r="X56" s="78">
        <v>700</v>
      </c>
      <c r="Y56" s="78">
        <v>700</v>
      </c>
      <c r="Z56" s="78">
        <v>1400</v>
      </c>
      <c r="AA56" s="78">
        <f>SUM(U56:Z56)</f>
        <v>2800</v>
      </c>
      <c r="AB56" s="74">
        <v>2023</v>
      </c>
      <c r="AC56" s="50"/>
    </row>
    <row r="57" spans="1:30" s="26" customFormat="1" ht="19.5" customHeight="1" x14ac:dyDescent="0.3">
      <c r="A57" s="49"/>
      <c r="B57" s="130"/>
      <c r="C57" s="130"/>
      <c r="D57" s="130"/>
      <c r="E57" s="131"/>
      <c r="F57" s="131"/>
      <c r="G57" s="131"/>
      <c r="H57" s="131"/>
      <c r="I57" s="131"/>
      <c r="J57" s="130"/>
      <c r="K57" s="130"/>
      <c r="L57" s="130"/>
      <c r="M57" s="130"/>
      <c r="N57" s="130"/>
      <c r="O57" s="130"/>
      <c r="P57" s="130"/>
      <c r="Q57" s="130"/>
      <c r="R57" s="130"/>
      <c r="S57" s="126" t="s">
        <v>55</v>
      </c>
      <c r="T57" s="95" t="s">
        <v>19</v>
      </c>
      <c r="U57" s="76">
        <v>0</v>
      </c>
      <c r="V57" s="76">
        <v>0</v>
      </c>
      <c r="W57" s="76">
        <v>0</v>
      </c>
      <c r="X57" s="77">
        <v>3</v>
      </c>
      <c r="Y57" s="77">
        <v>1</v>
      </c>
      <c r="Z57" s="77">
        <v>3</v>
      </c>
      <c r="AA57" s="76">
        <f>SUM(U57:Z57)</f>
        <v>7</v>
      </c>
      <c r="AB57" s="74">
        <v>2023</v>
      </c>
      <c r="AC57" s="50"/>
    </row>
    <row r="58" spans="1:30" s="26" customFormat="1" ht="20.25" customHeight="1" x14ac:dyDescent="0.3">
      <c r="A58" s="49"/>
      <c r="B58" s="128"/>
      <c r="C58" s="128"/>
      <c r="D58" s="128"/>
      <c r="E58" s="128"/>
      <c r="F58" s="128"/>
      <c r="G58" s="128"/>
      <c r="H58" s="128"/>
      <c r="I58" s="128"/>
      <c r="J58" s="129"/>
      <c r="K58" s="129"/>
      <c r="L58" s="129"/>
      <c r="M58" s="129"/>
      <c r="N58" s="129"/>
      <c r="O58" s="129"/>
      <c r="P58" s="129"/>
      <c r="Q58" s="129"/>
      <c r="R58" s="129"/>
      <c r="S58" s="126" t="s">
        <v>56</v>
      </c>
      <c r="T58" s="95" t="s">
        <v>18</v>
      </c>
      <c r="U58" s="76">
        <v>0</v>
      </c>
      <c r="V58" s="76">
        <v>0</v>
      </c>
      <c r="W58" s="76">
        <v>0</v>
      </c>
      <c r="X58" s="76">
        <v>12000</v>
      </c>
      <c r="Y58" s="136">
        <v>9000</v>
      </c>
      <c r="Z58" s="76">
        <v>25000</v>
      </c>
      <c r="AA58" s="76">
        <f>SUM(U58:Z58)</f>
        <v>46000</v>
      </c>
      <c r="AB58" s="74">
        <v>2023</v>
      </c>
      <c r="AC58" s="50"/>
    </row>
    <row r="59" spans="1:30" s="26" customFormat="1" ht="55.5" customHeight="1" x14ac:dyDescent="0.3">
      <c r="A59" s="49"/>
      <c r="B59" s="130">
        <v>0</v>
      </c>
      <c r="C59" s="130">
        <v>1</v>
      </c>
      <c r="D59" s="130">
        <v>4</v>
      </c>
      <c r="E59" s="131">
        <v>0</v>
      </c>
      <c r="F59" s="131">
        <v>4</v>
      </c>
      <c r="G59" s="131">
        <v>1</v>
      </c>
      <c r="H59" s="131">
        <v>2</v>
      </c>
      <c r="I59" s="131">
        <v>1</v>
      </c>
      <c r="J59" s="130">
        <v>5</v>
      </c>
      <c r="K59" s="130">
        <v>0</v>
      </c>
      <c r="L59" s="130">
        <v>0</v>
      </c>
      <c r="M59" s="132">
        <v>2</v>
      </c>
      <c r="N59" s="130">
        <v>9</v>
      </c>
      <c r="O59" s="130">
        <v>9</v>
      </c>
      <c r="P59" s="130">
        <v>9</v>
      </c>
      <c r="Q59" s="130">
        <v>9</v>
      </c>
      <c r="R59" s="130">
        <v>9</v>
      </c>
      <c r="S59" s="135" t="s">
        <v>82</v>
      </c>
      <c r="T59" s="127" t="s">
        <v>17</v>
      </c>
      <c r="U59" s="137">
        <v>0</v>
      </c>
      <c r="V59" s="137">
        <v>0</v>
      </c>
      <c r="W59" s="137">
        <v>0</v>
      </c>
      <c r="X59" s="137">
        <v>0</v>
      </c>
      <c r="Y59" s="137">
        <v>150</v>
      </c>
      <c r="Z59" s="137">
        <v>150</v>
      </c>
      <c r="AA59" s="137">
        <f t="shared" si="9"/>
        <v>300</v>
      </c>
      <c r="AB59" s="133">
        <v>2023</v>
      </c>
      <c r="AC59" s="50"/>
    </row>
    <row r="60" spans="1:30" s="26" customFormat="1" ht="57.75" customHeight="1" x14ac:dyDescent="0.3">
      <c r="A60" s="49"/>
      <c r="B60" s="128"/>
      <c r="C60" s="128"/>
      <c r="D60" s="128"/>
      <c r="E60" s="128"/>
      <c r="F60" s="128"/>
      <c r="G60" s="128"/>
      <c r="H60" s="128"/>
      <c r="I60" s="128"/>
      <c r="J60" s="129"/>
      <c r="K60" s="129"/>
      <c r="L60" s="129"/>
      <c r="M60" s="129"/>
      <c r="N60" s="129"/>
      <c r="O60" s="129"/>
      <c r="P60" s="129"/>
      <c r="Q60" s="129"/>
      <c r="R60" s="129"/>
      <c r="S60" s="135" t="s">
        <v>83</v>
      </c>
      <c r="T60" s="133" t="s">
        <v>19</v>
      </c>
      <c r="U60" s="136">
        <v>0</v>
      </c>
      <c r="V60" s="136">
        <v>0</v>
      </c>
      <c r="W60" s="136">
        <v>0</v>
      </c>
      <c r="X60" s="136">
        <v>0</v>
      </c>
      <c r="Y60" s="136">
        <v>1</v>
      </c>
      <c r="Z60" s="136">
        <v>8</v>
      </c>
      <c r="AA60" s="136">
        <f>U60+V60+W60+X60+Y60+Z60</f>
        <v>9</v>
      </c>
      <c r="AB60" s="133">
        <v>2023</v>
      </c>
      <c r="AC60" s="50"/>
    </row>
    <row r="61" spans="1:30" s="26" customFormat="1" ht="57" customHeight="1" x14ac:dyDescent="0.3">
      <c r="A61" s="49"/>
      <c r="B61" s="128"/>
      <c r="C61" s="128"/>
      <c r="D61" s="128"/>
      <c r="E61" s="128"/>
      <c r="F61" s="128"/>
      <c r="G61" s="128"/>
      <c r="H61" s="128"/>
      <c r="I61" s="128"/>
      <c r="J61" s="129"/>
      <c r="K61" s="129"/>
      <c r="L61" s="129"/>
      <c r="M61" s="129"/>
      <c r="N61" s="129"/>
      <c r="O61" s="129"/>
      <c r="P61" s="129"/>
      <c r="Q61" s="129"/>
      <c r="R61" s="129"/>
      <c r="S61" s="135" t="s">
        <v>84</v>
      </c>
      <c r="T61" s="133" t="s">
        <v>19</v>
      </c>
      <c r="U61" s="136">
        <v>0</v>
      </c>
      <c r="V61" s="136">
        <v>0</v>
      </c>
      <c r="W61" s="136">
        <v>0</v>
      </c>
      <c r="X61" s="136">
        <v>0</v>
      </c>
      <c r="Y61" s="136">
        <v>2</v>
      </c>
      <c r="Z61" s="136">
        <v>19</v>
      </c>
      <c r="AA61" s="136">
        <f>U61+V61+W61+X61+Y61+Z61</f>
        <v>21</v>
      </c>
      <c r="AB61" s="133">
        <v>2023</v>
      </c>
      <c r="AC61" s="50"/>
    </row>
    <row r="62" spans="1:30" s="26" customFormat="1" ht="56.25" x14ac:dyDescent="0.3">
      <c r="A62" s="49"/>
      <c r="B62" s="130">
        <v>0</v>
      </c>
      <c r="C62" s="130">
        <v>1</v>
      </c>
      <c r="D62" s="130">
        <v>0</v>
      </c>
      <c r="E62" s="131">
        <v>0</v>
      </c>
      <c r="F62" s="131">
        <v>4</v>
      </c>
      <c r="G62" s="131">
        <v>1</v>
      </c>
      <c r="H62" s="131">
        <v>2</v>
      </c>
      <c r="I62" s="131">
        <v>1</v>
      </c>
      <c r="J62" s="130">
        <v>5</v>
      </c>
      <c r="K62" s="130">
        <v>0</v>
      </c>
      <c r="L62" s="130">
        <v>0</v>
      </c>
      <c r="M62" s="132">
        <v>2</v>
      </c>
      <c r="N62" s="130">
        <v>9</v>
      </c>
      <c r="O62" s="130">
        <v>9</v>
      </c>
      <c r="P62" s="130">
        <v>9</v>
      </c>
      <c r="Q62" s="130">
        <v>9</v>
      </c>
      <c r="R62" s="130">
        <v>9</v>
      </c>
      <c r="S62" s="135" t="s">
        <v>88</v>
      </c>
      <c r="T62" s="105" t="s">
        <v>17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150</v>
      </c>
      <c r="AA62" s="137">
        <f>Z62</f>
        <v>150</v>
      </c>
      <c r="AB62" s="133">
        <v>2023</v>
      </c>
      <c r="AC62" s="50"/>
    </row>
    <row r="63" spans="1:30" s="26" customFormat="1" ht="21.75" customHeight="1" x14ac:dyDescent="0.3">
      <c r="A63" s="49"/>
      <c r="B63" s="130"/>
      <c r="C63" s="130"/>
      <c r="D63" s="130"/>
      <c r="E63" s="131"/>
      <c r="F63" s="131"/>
      <c r="G63" s="131"/>
      <c r="H63" s="131"/>
      <c r="I63" s="131"/>
      <c r="J63" s="130"/>
      <c r="K63" s="130"/>
      <c r="L63" s="130"/>
      <c r="M63" s="132"/>
      <c r="N63" s="130"/>
      <c r="O63" s="130"/>
      <c r="P63" s="130"/>
      <c r="Q63" s="130"/>
      <c r="R63" s="130"/>
      <c r="S63" s="126" t="s">
        <v>85</v>
      </c>
      <c r="T63" s="95" t="s">
        <v>18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1000</v>
      </c>
      <c r="AA63" s="136">
        <f>Z63</f>
        <v>1000</v>
      </c>
      <c r="AB63" s="133">
        <v>2023</v>
      </c>
      <c r="AC63" s="50"/>
    </row>
    <row r="64" spans="1:30" s="26" customFormat="1" ht="75" customHeight="1" x14ac:dyDescent="0.3">
      <c r="A64" s="49"/>
      <c r="B64" s="27">
        <v>0</v>
      </c>
      <c r="C64" s="27">
        <v>1</v>
      </c>
      <c r="D64" s="27">
        <v>4</v>
      </c>
      <c r="E64" s="27">
        <v>0</v>
      </c>
      <c r="F64" s="27">
        <v>4</v>
      </c>
      <c r="G64" s="27">
        <v>1</v>
      </c>
      <c r="H64" s="27">
        <v>2</v>
      </c>
      <c r="I64" s="27">
        <v>1</v>
      </c>
      <c r="J64" s="27">
        <v>5</v>
      </c>
      <c r="K64" s="27">
        <v>0</v>
      </c>
      <c r="L64" s="27">
        <v>0</v>
      </c>
      <c r="M64" s="27">
        <v>4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123" t="s">
        <v>57</v>
      </c>
      <c r="T64" s="75" t="s">
        <v>17</v>
      </c>
      <c r="U64" s="96">
        <f>U70+U75+U81+U86+U88+U93</f>
        <v>4871.3999999999996</v>
      </c>
      <c r="V64" s="96">
        <f t="shared" ref="V64:AA64" si="10">V70+V75+V81+V86+V88+V93</f>
        <v>4950</v>
      </c>
      <c r="W64" s="96">
        <f t="shared" si="10"/>
        <v>1900.6</v>
      </c>
      <c r="X64" s="96">
        <f t="shared" si="10"/>
        <v>0</v>
      </c>
      <c r="Y64" s="96">
        <f t="shared" si="10"/>
        <v>0</v>
      </c>
      <c r="Z64" s="96">
        <f t="shared" si="10"/>
        <v>0</v>
      </c>
      <c r="AA64" s="96">
        <f t="shared" si="10"/>
        <v>11722</v>
      </c>
      <c r="AB64" s="107">
        <v>2020</v>
      </c>
      <c r="AC64" s="50"/>
    </row>
    <row r="65" spans="1:29" s="26" customFormat="1" ht="34.5" customHeight="1" x14ac:dyDescent="0.3">
      <c r="A65" s="49"/>
      <c r="B65" s="30"/>
      <c r="C65" s="30"/>
      <c r="D65" s="30"/>
      <c r="E65" s="31"/>
      <c r="F65" s="31"/>
      <c r="G65" s="31"/>
      <c r="H65" s="31"/>
      <c r="I65" s="31"/>
      <c r="J65" s="32"/>
      <c r="K65" s="32"/>
      <c r="L65" s="32"/>
      <c r="M65" s="32"/>
      <c r="N65" s="32"/>
      <c r="O65" s="32"/>
      <c r="P65" s="32"/>
      <c r="Q65" s="32"/>
      <c r="R65" s="32"/>
      <c r="S65" s="122" t="s">
        <v>58</v>
      </c>
      <c r="T65" s="95" t="s">
        <v>19</v>
      </c>
      <c r="U65" s="67">
        <f t="shared" ref="U65:V65" si="11">U69</f>
        <v>10</v>
      </c>
      <c r="V65" s="67">
        <f t="shared" si="11"/>
        <v>17</v>
      </c>
      <c r="W65" s="67">
        <v>12</v>
      </c>
      <c r="X65" s="67">
        <v>0</v>
      </c>
      <c r="Y65" s="67">
        <v>0</v>
      </c>
      <c r="Z65" s="67">
        <v>0</v>
      </c>
      <c r="AA65" s="86">
        <f>U65+V65+W65+X65+Y65+Z65</f>
        <v>39</v>
      </c>
      <c r="AB65" s="74">
        <v>2020</v>
      </c>
      <c r="AC65" s="50"/>
    </row>
    <row r="66" spans="1:29" s="26" customFormat="1" ht="36" customHeight="1" x14ac:dyDescent="0.3">
      <c r="A66" s="49"/>
      <c r="B66" s="30"/>
      <c r="C66" s="30"/>
      <c r="D66" s="30"/>
      <c r="E66" s="31"/>
      <c r="F66" s="31"/>
      <c r="G66" s="31"/>
      <c r="H66" s="31"/>
      <c r="I66" s="31"/>
      <c r="J66" s="32"/>
      <c r="K66" s="32"/>
      <c r="L66" s="32"/>
      <c r="M66" s="32"/>
      <c r="N66" s="32"/>
      <c r="O66" s="32"/>
      <c r="P66" s="32"/>
      <c r="Q66" s="32"/>
      <c r="R66" s="32"/>
      <c r="S66" s="121" t="s">
        <v>59</v>
      </c>
      <c r="T66" s="74" t="s">
        <v>19</v>
      </c>
      <c r="U66" s="86">
        <v>1</v>
      </c>
      <c r="V66" s="86">
        <v>1</v>
      </c>
      <c r="W66" s="86">
        <v>1</v>
      </c>
      <c r="X66" s="86">
        <v>0</v>
      </c>
      <c r="Y66" s="86">
        <v>0</v>
      </c>
      <c r="Z66" s="86">
        <v>0</v>
      </c>
      <c r="AA66" s="86">
        <v>1</v>
      </c>
      <c r="AB66" s="74">
        <v>2020</v>
      </c>
      <c r="AC66" s="50"/>
    </row>
    <row r="67" spans="1:29" s="26" customFormat="1" ht="39.75" customHeight="1" x14ac:dyDescent="0.3">
      <c r="A67" s="49"/>
      <c r="B67" s="30"/>
      <c r="C67" s="30"/>
      <c r="D67" s="30"/>
      <c r="E67" s="31"/>
      <c r="F67" s="31"/>
      <c r="G67" s="31"/>
      <c r="H67" s="31"/>
      <c r="I67" s="31"/>
      <c r="J67" s="32"/>
      <c r="K67" s="32"/>
      <c r="L67" s="32"/>
      <c r="M67" s="32"/>
      <c r="N67" s="32"/>
      <c r="O67" s="32"/>
      <c r="P67" s="32"/>
      <c r="Q67" s="32"/>
      <c r="R67" s="32"/>
      <c r="S67" s="124" t="s">
        <v>60</v>
      </c>
      <c r="T67" s="95" t="s">
        <v>18</v>
      </c>
      <c r="U67" s="69">
        <f>U80+U85+U87+U92</f>
        <v>31000</v>
      </c>
      <c r="V67" s="69">
        <f t="shared" ref="V67:W67" si="12">V80+V85+V87+V92</f>
        <v>43110</v>
      </c>
      <c r="W67" s="69">
        <f t="shared" si="12"/>
        <v>3120</v>
      </c>
      <c r="X67" s="69">
        <v>0</v>
      </c>
      <c r="Y67" s="69">
        <v>0</v>
      </c>
      <c r="Z67" s="69">
        <v>0</v>
      </c>
      <c r="AA67" s="87">
        <f>SUM(U67:Z67)</f>
        <v>77230</v>
      </c>
      <c r="AB67" s="74">
        <v>2020</v>
      </c>
      <c r="AC67" s="50"/>
    </row>
    <row r="68" spans="1:29" s="26" customFormat="1" ht="73.5" customHeight="1" x14ac:dyDescent="0.3">
      <c r="A68" s="49"/>
      <c r="B68" s="38"/>
      <c r="C68" s="38"/>
      <c r="D68" s="38"/>
      <c r="E68" s="42"/>
      <c r="F68" s="42"/>
      <c r="G68" s="42"/>
      <c r="H68" s="42"/>
      <c r="I68" s="42"/>
      <c r="J68" s="38"/>
      <c r="K68" s="38"/>
      <c r="L68" s="38"/>
      <c r="M68" s="38"/>
      <c r="N68" s="38"/>
      <c r="O68" s="38"/>
      <c r="P68" s="38"/>
      <c r="Q68" s="38"/>
      <c r="R68" s="38"/>
      <c r="S68" s="122" t="s">
        <v>61</v>
      </c>
      <c r="T68" s="95" t="s">
        <v>20</v>
      </c>
      <c r="U68" s="77">
        <v>1</v>
      </c>
      <c r="V68" s="77">
        <v>1</v>
      </c>
      <c r="W68" s="77">
        <v>1</v>
      </c>
      <c r="X68" s="77">
        <v>0</v>
      </c>
      <c r="Y68" s="77">
        <v>0</v>
      </c>
      <c r="Z68" s="77">
        <v>0</v>
      </c>
      <c r="AA68" s="87">
        <v>1</v>
      </c>
      <c r="AB68" s="74">
        <v>2020</v>
      </c>
      <c r="AC68" s="50"/>
    </row>
    <row r="69" spans="1:29" s="26" customFormat="1" ht="18" customHeight="1" x14ac:dyDescent="0.3">
      <c r="A69" s="49"/>
      <c r="B69" s="30"/>
      <c r="C69" s="30"/>
      <c r="D69" s="30"/>
      <c r="E69" s="31"/>
      <c r="F69" s="31"/>
      <c r="G69" s="31"/>
      <c r="H69" s="31"/>
      <c r="I69" s="31"/>
      <c r="J69" s="32"/>
      <c r="K69" s="32"/>
      <c r="L69" s="32"/>
      <c r="M69" s="32"/>
      <c r="N69" s="32"/>
      <c r="O69" s="32"/>
      <c r="P69" s="32"/>
      <c r="Q69" s="32"/>
      <c r="R69" s="32"/>
      <c r="S69" s="122" t="s">
        <v>62</v>
      </c>
      <c r="T69" s="95" t="s">
        <v>19</v>
      </c>
      <c r="U69" s="74">
        <f>5+3+1+1</f>
        <v>10</v>
      </c>
      <c r="V69" s="74">
        <v>17</v>
      </c>
      <c r="W69" s="74">
        <v>12</v>
      </c>
      <c r="X69" s="74">
        <v>0</v>
      </c>
      <c r="Y69" s="74">
        <v>0</v>
      </c>
      <c r="Z69" s="74">
        <v>0</v>
      </c>
      <c r="AA69" s="86">
        <f>U69+V69+W69+X69+Y69+Z69</f>
        <v>39</v>
      </c>
      <c r="AB69" s="74">
        <v>2020</v>
      </c>
      <c r="AC69" s="50"/>
    </row>
    <row r="70" spans="1:29" s="26" customFormat="1" ht="56.25" customHeight="1" x14ac:dyDescent="0.3">
      <c r="A70" s="49"/>
      <c r="B70" s="38">
        <v>0</v>
      </c>
      <c r="C70" s="38">
        <v>1</v>
      </c>
      <c r="D70" s="38">
        <v>4</v>
      </c>
      <c r="E70" s="42">
        <v>0</v>
      </c>
      <c r="F70" s="42">
        <v>4</v>
      </c>
      <c r="G70" s="42">
        <v>1</v>
      </c>
      <c r="H70" s="42">
        <v>2</v>
      </c>
      <c r="I70" s="42">
        <v>1</v>
      </c>
      <c r="J70" s="38">
        <v>5</v>
      </c>
      <c r="K70" s="38">
        <v>0</v>
      </c>
      <c r="L70" s="38">
        <v>0</v>
      </c>
      <c r="M70" s="38">
        <v>4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122" t="s">
        <v>63</v>
      </c>
      <c r="T70" s="95" t="s">
        <v>17</v>
      </c>
      <c r="U70" s="78">
        <f>3281.4+250</f>
        <v>3531.4</v>
      </c>
      <c r="V70" s="78">
        <v>3400</v>
      </c>
      <c r="W70" s="78">
        <v>1800.6</v>
      </c>
      <c r="X70" s="78">
        <v>0</v>
      </c>
      <c r="Y70" s="78">
        <v>0</v>
      </c>
      <c r="Z70" s="78">
        <v>0</v>
      </c>
      <c r="AA70" s="79">
        <f>U70+V70+W70+X70+Y70+Z70</f>
        <v>8732</v>
      </c>
      <c r="AB70" s="74">
        <v>2020</v>
      </c>
      <c r="AC70" s="50"/>
    </row>
    <row r="71" spans="1:29" s="101" customFormat="1" ht="56.25" customHeight="1" x14ac:dyDescent="0.3">
      <c r="A71" s="99"/>
      <c r="B71" s="45"/>
      <c r="C71" s="45"/>
      <c r="D71" s="45"/>
      <c r="E71" s="46"/>
      <c r="F71" s="46"/>
      <c r="G71" s="46"/>
      <c r="H71" s="46"/>
      <c r="I71" s="46"/>
      <c r="J71" s="45"/>
      <c r="K71" s="45"/>
      <c r="L71" s="45"/>
      <c r="M71" s="45"/>
      <c r="N71" s="45"/>
      <c r="O71" s="45"/>
      <c r="P71" s="45"/>
      <c r="Q71" s="45"/>
      <c r="R71" s="45"/>
      <c r="S71" s="119" t="s">
        <v>64</v>
      </c>
      <c r="T71" s="74" t="s">
        <v>18</v>
      </c>
      <c r="U71" s="76">
        <v>2336</v>
      </c>
      <c r="V71" s="76">
        <v>1945</v>
      </c>
      <c r="W71" s="76">
        <v>1945</v>
      </c>
      <c r="X71" s="76">
        <v>0</v>
      </c>
      <c r="Y71" s="76">
        <v>0</v>
      </c>
      <c r="Z71" s="76">
        <v>0</v>
      </c>
      <c r="AA71" s="76">
        <f>SUM(U71:Z71)</f>
        <v>6226</v>
      </c>
      <c r="AB71" s="74">
        <v>2020</v>
      </c>
      <c r="AC71" s="100"/>
    </row>
    <row r="72" spans="1:29" s="26" customFormat="1" ht="57.75" customHeight="1" x14ac:dyDescent="0.3">
      <c r="A72" s="49"/>
      <c r="B72" s="45"/>
      <c r="C72" s="45"/>
      <c r="D72" s="45"/>
      <c r="E72" s="46"/>
      <c r="F72" s="46"/>
      <c r="G72" s="46"/>
      <c r="H72" s="46"/>
      <c r="I72" s="46"/>
      <c r="J72" s="45"/>
      <c r="K72" s="45"/>
      <c r="L72" s="45"/>
      <c r="M72" s="45"/>
      <c r="N72" s="45"/>
      <c r="O72" s="45"/>
      <c r="P72" s="45"/>
      <c r="Q72" s="45"/>
      <c r="R72" s="45"/>
      <c r="S72" s="119" t="s">
        <v>65</v>
      </c>
      <c r="T72" s="74" t="s">
        <v>19</v>
      </c>
      <c r="U72" s="76">
        <v>150000</v>
      </c>
      <c r="V72" s="76">
        <v>150000</v>
      </c>
      <c r="W72" s="76">
        <v>150000</v>
      </c>
      <c r="X72" s="76">
        <v>0</v>
      </c>
      <c r="Y72" s="76">
        <v>0</v>
      </c>
      <c r="Z72" s="76">
        <v>0</v>
      </c>
      <c r="AA72" s="76">
        <f>SUM(U72:Z72)</f>
        <v>450000</v>
      </c>
      <c r="AB72" s="74">
        <v>2020</v>
      </c>
      <c r="AC72" s="50"/>
    </row>
    <row r="73" spans="1:29" s="26" customFormat="1" ht="56.25" customHeight="1" x14ac:dyDescent="0.3">
      <c r="A73" s="49"/>
      <c r="B73" s="45"/>
      <c r="C73" s="45"/>
      <c r="D73" s="45"/>
      <c r="E73" s="46"/>
      <c r="F73" s="46"/>
      <c r="G73" s="46"/>
      <c r="H73" s="46"/>
      <c r="I73" s="46"/>
      <c r="J73" s="45"/>
      <c r="K73" s="45"/>
      <c r="L73" s="45"/>
      <c r="M73" s="45"/>
      <c r="N73" s="45"/>
      <c r="O73" s="45"/>
      <c r="P73" s="45"/>
      <c r="Q73" s="45"/>
      <c r="R73" s="45"/>
      <c r="S73" s="119" t="s">
        <v>66</v>
      </c>
      <c r="T73" s="74" t="s">
        <v>19</v>
      </c>
      <c r="U73" s="76">
        <v>4465</v>
      </c>
      <c r="V73" s="76">
        <v>4465</v>
      </c>
      <c r="W73" s="76">
        <v>4465</v>
      </c>
      <c r="X73" s="76">
        <v>0</v>
      </c>
      <c r="Y73" s="76">
        <v>0</v>
      </c>
      <c r="Z73" s="76">
        <v>0</v>
      </c>
      <c r="AA73" s="76">
        <f>SUM(U73:Z73)</f>
        <v>13395</v>
      </c>
      <c r="AB73" s="74">
        <v>2020</v>
      </c>
      <c r="AC73" s="50"/>
    </row>
    <row r="74" spans="1:29" s="26" customFormat="1" ht="37.5" customHeight="1" x14ac:dyDescent="0.3">
      <c r="A74" s="4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117" t="s">
        <v>28</v>
      </c>
      <c r="T74" s="74" t="s">
        <v>19</v>
      </c>
      <c r="U74" s="67">
        <v>11</v>
      </c>
      <c r="V74" s="67">
        <v>11</v>
      </c>
      <c r="W74" s="67">
        <v>14</v>
      </c>
      <c r="X74" s="67">
        <v>0</v>
      </c>
      <c r="Y74" s="67">
        <v>0</v>
      </c>
      <c r="Z74" s="67">
        <v>0</v>
      </c>
      <c r="AA74" s="86">
        <v>14</v>
      </c>
      <c r="AB74" s="74">
        <v>2020</v>
      </c>
      <c r="AC74" s="50"/>
    </row>
    <row r="75" spans="1:29" s="26" customFormat="1" ht="24.75" customHeight="1" x14ac:dyDescent="0.3">
      <c r="A75" s="49"/>
      <c r="B75" s="47"/>
      <c r="C75" s="47"/>
      <c r="D75" s="47"/>
      <c r="E75" s="80"/>
      <c r="F75" s="80"/>
      <c r="G75" s="80"/>
      <c r="H75" s="80"/>
      <c r="I75" s="80"/>
      <c r="J75" s="48"/>
      <c r="K75" s="48"/>
      <c r="L75" s="48"/>
      <c r="M75" s="48"/>
      <c r="N75" s="48"/>
      <c r="O75" s="48"/>
      <c r="P75" s="48"/>
      <c r="Q75" s="48"/>
      <c r="R75" s="48"/>
      <c r="S75" s="144" t="s">
        <v>67</v>
      </c>
      <c r="T75" s="97" t="s">
        <v>17</v>
      </c>
      <c r="U75" s="78">
        <f>SUM(U76:U79)</f>
        <v>500</v>
      </c>
      <c r="V75" s="78">
        <f>SUM(V76:V79)</f>
        <v>250</v>
      </c>
      <c r="W75" s="78">
        <v>0</v>
      </c>
      <c r="X75" s="78">
        <v>0</v>
      </c>
      <c r="Y75" s="78">
        <v>0</v>
      </c>
      <c r="Z75" s="78">
        <v>0</v>
      </c>
      <c r="AA75" s="78">
        <f>AA77+AA78+AA76+AA79</f>
        <v>750</v>
      </c>
      <c r="AB75" s="74">
        <v>2019</v>
      </c>
      <c r="AC75" s="50"/>
    </row>
    <row r="76" spans="1:29" s="26" customFormat="1" ht="24" customHeight="1" x14ac:dyDescent="0.3">
      <c r="A76" s="49"/>
      <c r="B76" s="40">
        <v>0</v>
      </c>
      <c r="C76" s="40">
        <v>1</v>
      </c>
      <c r="D76" s="40">
        <v>4</v>
      </c>
      <c r="E76" s="40">
        <v>0</v>
      </c>
      <c r="F76" s="40">
        <v>4</v>
      </c>
      <c r="G76" s="40">
        <v>1</v>
      </c>
      <c r="H76" s="40">
        <v>2</v>
      </c>
      <c r="I76" s="40">
        <v>1</v>
      </c>
      <c r="J76" s="40">
        <v>5</v>
      </c>
      <c r="K76" s="40">
        <v>0</v>
      </c>
      <c r="L76" s="40">
        <v>0</v>
      </c>
      <c r="M76" s="40">
        <v>4</v>
      </c>
      <c r="N76" s="40">
        <v>1</v>
      </c>
      <c r="O76" s="40">
        <v>0</v>
      </c>
      <c r="P76" s="40">
        <v>8</v>
      </c>
      <c r="Q76" s="40">
        <v>8</v>
      </c>
      <c r="R76" s="40">
        <v>0</v>
      </c>
      <c r="S76" s="145"/>
      <c r="T76" s="97" t="s">
        <v>17</v>
      </c>
      <c r="U76" s="78">
        <v>250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f t="shared" ref="AA76:AA86" si="13">SUM(U76:Z76)</f>
        <v>250</v>
      </c>
      <c r="AB76" s="74">
        <v>2018</v>
      </c>
      <c r="AC76" s="50"/>
    </row>
    <row r="77" spans="1:29" s="26" customFormat="1" ht="24" customHeight="1" x14ac:dyDescent="0.3">
      <c r="A77" s="49"/>
      <c r="B77" s="40">
        <v>0</v>
      </c>
      <c r="C77" s="40">
        <v>1</v>
      </c>
      <c r="D77" s="40">
        <v>4</v>
      </c>
      <c r="E77" s="39">
        <v>0</v>
      </c>
      <c r="F77" s="39">
        <v>4</v>
      </c>
      <c r="G77" s="39">
        <v>1</v>
      </c>
      <c r="H77" s="39">
        <v>2</v>
      </c>
      <c r="I77" s="39">
        <v>1</v>
      </c>
      <c r="J77" s="40">
        <v>5</v>
      </c>
      <c r="K77" s="40">
        <v>0</v>
      </c>
      <c r="L77" s="40">
        <v>0</v>
      </c>
      <c r="M77" s="40">
        <v>4</v>
      </c>
      <c r="N77" s="40" t="s">
        <v>21</v>
      </c>
      <c r="O77" s="40">
        <v>0</v>
      </c>
      <c r="P77" s="40">
        <v>8</v>
      </c>
      <c r="Q77" s="40">
        <v>8</v>
      </c>
      <c r="R77" s="94" t="s">
        <v>22</v>
      </c>
      <c r="S77" s="145"/>
      <c r="T77" s="97" t="s">
        <v>17</v>
      </c>
      <c r="U77" s="78">
        <f>50</f>
        <v>50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f t="shared" si="13"/>
        <v>50</v>
      </c>
      <c r="AB77" s="74">
        <v>2018</v>
      </c>
      <c r="AC77" s="50"/>
    </row>
    <row r="78" spans="1:29" s="26" customFormat="1" ht="24" customHeight="1" x14ac:dyDescent="0.3">
      <c r="A78" s="49"/>
      <c r="B78" s="40">
        <v>0</v>
      </c>
      <c r="C78" s="40">
        <v>1</v>
      </c>
      <c r="D78" s="40">
        <v>4</v>
      </c>
      <c r="E78" s="39">
        <v>0</v>
      </c>
      <c r="F78" s="39">
        <v>4</v>
      </c>
      <c r="G78" s="39">
        <v>1</v>
      </c>
      <c r="H78" s="39">
        <v>2</v>
      </c>
      <c r="I78" s="39">
        <v>9</v>
      </c>
      <c r="J78" s="40">
        <v>5</v>
      </c>
      <c r="K78" s="40">
        <v>9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145"/>
      <c r="T78" s="97" t="s">
        <v>17</v>
      </c>
      <c r="U78" s="78">
        <v>200</v>
      </c>
      <c r="V78" s="78">
        <v>0</v>
      </c>
      <c r="W78" s="73">
        <v>0</v>
      </c>
      <c r="X78" s="73">
        <v>0</v>
      </c>
      <c r="Y78" s="73">
        <v>0</v>
      </c>
      <c r="Z78" s="73">
        <v>0</v>
      </c>
      <c r="AA78" s="78">
        <v>200</v>
      </c>
      <c r="AB78" s="74">
        <v>2018</v>
      </c>
      <c r="AC78" s="50"/>
    </row>
    <row r="79" spans="1:29" s="26" customFormat="1" ht="24" customHeight="1" x14ac:dyDescent="0.3">
      <c r="A79" s="49"/>
      <c r="B79" s="38">
        <v>0</v>
      </c>
      <c r="C79" s="38">
        <v>1</v>
      </c>
      <c r="D79" s="38">
        <v>4</v>
      </c>
      <c r="E79" s="42">
        <v>0</v>
      </c>
      <c r="F79" s="42">
        <v>4</v>
      </c>
      <c r="G79" s="42">
        <v>1</v>
      </c>
      <c r="H79" s="42">
        <v>2</v>
      </c>
      <c r="I79" s="42">
        <v>1</v>
      </c>
      <c r="J79" s="38">
        <v>5</v>
      </c>
      <c r="K79" s="38">
        <v>0</v>
      </c>
      <c r="L79" s="38">
        <v>0</v>
      </c>
      <c r="M79" s="38">
        <v>4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146"/>
      <c r="T79" s="97" t="s">
        <v>17</v>
      </c>
      <c r="U79" s="78">
        <v>0</v>
      </c>
      <c r="V79" s="78">
        <v>250</v>
      </c>
      <c r="W79" s="78">
        <v>0</v>
      </c>
      <c r="X79" s="78">
        <v>0</v>
      </c>
      <c r="Y79" s="78">
        <v>0</v>
      </c>
      <c r="Z79" s="78">
        <v>0</v>
      </c>
      <c r="AA79" s="78">
        <f>SUM(U79:Z79)</f>
        <v>250</v>
      </c>
      <c r="AB79" s="74">
        <v>2019</v>
      </c>
      <c r="AC79" s="50"/>
    </row>
    <row r="80" spans="1:29" s="26" customFormat="1" ht="19.5" customHeight="1" x14ac:dyDescent="0.3">
      <c r="A80" s="49"/>
      <c r="B80" s="30"/>
      <c r="C80" s="30"/>
      <c r="D80" s="30"/>
      <c r="E80" s="30"/>
      <c r="F80" s="30"/>
      <c r="G80" s="30"/>
      <c r="H80" s="30"/>
      <c r="I80" s="30"/>
      <c r="J80" s="32"/>
      <c r="K80" s="32"/>
      <c r="L80" s="32"/>
      <c r="M80" s="32"/>
      <c r="N80" s="32"/>
      <c r="O80" s="32"/>
      <c r="P80" s="32"/>
      <c r="Q80" s="32"/>
      <c r="R80" s="32"/>
      <c r="S80" s="124" t="s">
        <v>29</v>
      </c>
      <c r="T80" s="95" t="s">
        <v>18</v>
      </c>
      <c r="U80" s="76">
        <v>25000</v>
      </c>
      <c r="V80" s="76">
        <v>35000</v>
      </c>
      <c r="W80" s="76">
        <v>0</v>
      </c>
      <c r="X80" s="76">
        <v>0</v>
      </c>
      <c r="Y80" s="76">
        <v>0</v>
      </c>
      <c r="Z80" s="76">
        <v>0</v>
      </c>
      <c r="AA80" s="76">
        <f t="shared" si="13"/>
        <v>60000</v>
      </c>
      <c r="AB80" s="74">
        <v>2019</v>
      </c>
      <c r="AC80" s="50"/>
    </row>
    <row r="81" spans="1:29" s="26" customFormat="1" ht="20.25" customHeight="1" x14ac:dyDescent="0.3">
      <c r="A81" s="49"/>
      <c r="B81" s="30"/>
      <c r="C81" s="30"/>
      <c r="D81" s="30"/>
      <c r="E81" s="30"/>
      <c r="F81" s="30"/>
      <c r="G81" s="30"/>
      <c r="H81" s="30"/>
      <c r="I81" s="30"/>
      <c r="J81" s="32"/>
      <c r="K81" s="32"/>
      <c r="L81" s="32"/>
      <c r="M81" s="32"/>
      <c r="N81" s="32"/>
      <c r="O81" s="32"/>
      <c r="P81" s="32"/>
      <c r="Q81" s="32"/>
      <c r="R81" s="32"/>
      <c r="S81" s="141" t="s">
        <v>68</v>
      </c>
      <c r="T81" s="90" t="s">
        <v>17</v>
      </c>
      <c r="U81" s="78">
        <f t="shared" ref="U81" si="14">U82+U83</f>
        <v>540</v>
      </c>
      <c r="V81" s="78">
        <f>V82+V84</f>
        <v>100</v>
      </c>
      <c r="W81" s="78">
        <f>W82+W84</f>
        <v>100</v>
      </c>
      <c r="X81" s="78">
        <v>0</v>
      </c>
      <c r="Y81" s="78">
        <v>0</v>
      </c>
      <c r="Z81" s="78">
        <v>0</v>
      </c>
      <c r="AA81" s="78">
        <f>SUM(U81:Z81)</f>
        <v>740</v>
      </c>
      <c r="AB81" s="74">
        <v>2020</v>
      </c>
      <c r="AC81" s="50"/>
    </row>
    <row r="82" spans="1:29" s="101" customFormat="1" ht="22.5" customHeight="1" x14ac:dyDescent="0.3">
      <c r="A82" s="99"/>
      <c r="B82" s="38">
        <v>0</v>
      </c>
      <c r="C82" s="38">
        <v>1</v>
      </c>
      <c r="D82" s="38">
        <v>0</v>
      </c>
      <c r="E82" s="38">
        <v>0</v>
      </c>
      <c r="F82" s="38">
        <v>4</v>
      </c>
      <c r="G82" s="38">
        <v>1</v>
      </c>
      <c r="H82" s="38">
        <v>2</v>
      </c>
      <c r="I82" s="38">
        <v>1</v>
      </c>
      <c r="J82" s="38">
        <v>5</v>
      </c>
      <c r="K82" s="38">
        <v>0</v>
      </c>
      <c r="L82" s="38">
        <v>0</v>
      </c>
      <c r="M82" s="38">
        <v>4</v>
      </c>
      <c r="N82" s="38">
        <v>1</v>
      </c>
      <c r="O82" s="38">
        <v>0</v>
      </c>
      <c r="P82" s="38">
        <v>8</v>
      </c>
      <c r="Q82" s="38">
        <v>8</v>
      </c>
      <c r="R82" s="38">
        <v>0</v>
      </c>
      <c r="S82" s="142"/>
      <c r="T82" s="90" t="s">
        <v>17</v>
      </c>
      <c r="U82" s="78">
        <v>270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8">
        <f>SUM(U82:Z82)</f>
        <v>270</v>
      </c>
      <c r="AB82" s="74">
        <v>2018</v>
      </c>
      <c r="AC82" s="100"/>
    </row>
    <row r="83" spans="1:29" s="26" customFormat="1" ht="24" customHeight="1" x14ac:dyDescent="0.3">
      <c r="A83" s="49"/>
      <c r="B83" s="38">
        <v>0</v>
      </c>
      <c r="C83" s="38">
        <v>1</v>
      </c>
      <c r="D83" s="38">
        <v>0</v>
      </c>
      <c r="E83" s="40">
        <v>0</v>
      </c>
      <c r="F83" s="40">
        <v>4</v>
      </c>
      <c r="G83" s="40">
        <v>1</v>
      </c>
      <c r="H83" s="40">
        <v>2</v>
      </c>
      <c r="I83" s="40">
        <v>1</v>
      </c>
      <c r="J83" s="40">
        <v>5</v>
      </c>
      <c r="K83" s="38">
        <v>0</v>
      </c>
      <c r="L83" s="38">
        <v>0</v>
      </c>
      <c r="M83" s="38">
        <v>4</v>
      </c>
      <c r="N83" s="38" t="s">
        <v>21</v>
      </c>
      <c r="O83" s="38">
        <v>0</v>
      </c>
      <c r="P83" s="38">
        <v>8</v>
      </c>
      <c r="Q83" s="38">
        <v>8</v>
      </c>
      <c r="R83" s="38" t="s">
        <v>22</v>
      </c>
      <c r="S83" s="142"/>
      <c r="T83" s="90" t="s">
        <v>17</v>
      </c>
      <c r="U83" s="78">
        <f t="shared" ref="U83" si="15">540-270</f>
        <v>270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8">
        <f t="shared" si="13"/>
        <v>270</v>
      </c>
      <c r="AB83" s="74">
        <v>2018</v>
      </c>
      <c r="AC83" s="50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40">
        <v>0</v>
      </c>
      <c r="F84" s="40">
        <v>4</v>
      </c>
      <c r="G84" s="40">
        <v>1</v>
      </c>
      <c r="H84" s="40">
        <v>2</v>
      </c>
      <c r="I84" s="40">
        <v>1</v>
      </c>
      <c r="J84" s="40">
        <v>5</v>
      </c>
      <c r="K84" s="38">
        <v>0</v>
      </c>
      <c r="L84" s="38">
        <v>0</v>
      </c>
      <c r="M84" s="38">
        <v>4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143"/>
      <c r="T84" s="90" t="s">
        <v>17</v>
      </c>
      <c r="U84" s="78">
        <v>0</v>
      </c>
      <c r="V84" s="78">
        <v>100</v>
      </c>
      <c r="W84" s="78">
        <v>100</v>
      </c>
      <c r="X84" s="78">
        <v>0</v>
      </c>
      <c r="Y84" s="78">
        <v>0</v>
      </c>
      <c r="Z84" s="78">
        <v>0</v>
      </c>
      <c r="AA84" s="78">
        <f>SUM(U84:Z84)</f>
        <v>200</v>
      </c>
      <c r="AB84" s="74">
        <v>2020</v>
      </c>
      <c r="AC84" s="50"/>
    </row>
    <row r="85" spans="1:29" s="26" customFormat="1" ht="20.25" customHeight="1" x14ac:dyDescent="0.3">
      <c r="A85" s="49"/>
      <c r="B85" s="30"/>
      <c r="C85" s="30"/>
      <c r="D85" s="30"/>
      <c r="E85" s="47"/>
      <c r="F85" s="47"/>
      <c r="G85" s="47"/>
      <c r="H85" s="47"/>
      <c r="I85" s="47"/>
      <c r="J85" s="48"/>
      <c r="K85" s="32"/>
      <c r="L85" s="32"/>
      <c r="M85" s="32"/>
      <c r="N85" s="32"/>
      <c r="O85" s="32"/>
      <c r="P85" s="32"/>
      <c r="Q85" s="32"/>
      <c r="R85" s="32"/>
      <c r="S85" s="124" t="s">
        <v>29</v>
      </c>
      <c r="T85" s="95" t="s">
        <v>18</v>
      </c>
      <c r="U85" s="76">
        <v>3000</v>
      </c>
      <c r="V85" s="81">
        <f>ROUND(U85*0.02+U85,0)</f>
        <v>3060</v>
      </c>
      <c r="W85" s="81">
        <v>3120</v>
      </c>
      <c r="X85" s="81">
        <v>0</v>
      </c>
      <c r="Y85" s="81">
        <v>0</v>
      </c>
      <c r="Z85" s="81">
        <v>0</v>
      </c>
      <c r="AA85" s="76">
        <f t="shared" si="13"/>
        <v>9180</v>
      </c>
      <c r="AB85" s="74">
        <v>2020</v>
      </c>
      <c r="AC85" s="50"/>
    </row>
    <row r="86" spans="1:29" s="26" customFormat="1" ht="38.25" customHeight="1" x14ac:dyDescent="0.3">
      <c r="A86" s="49"/>
      <c r="B86" s="38">
        <v>0</v>
      </c>
      <c r="C86" s="38">
        <v>1</v>
      </c>
      <c r="D86" s="38">
        <v>0</v>
      </c>
      <c r="E86" s="40">
        <v>0</v>
      </c>
      <c r="F86" s="40">
        <v>4</v>
      </c>
      <c r="G86" s="40">
        <v>1</v>
      </c>
      <c r="H86" s="40">
        <v>2</v>
      </c>
      <c r="I86" s="40">
        <v>1</v>
      </c>
      <c r="J86" s="40">
        <v>5</v>
      </c>
      <c r="K86" s="38">
        <v>0</v>
      </c>
      <c r="L86" s="38">
        <v>0</v>
      </c>
      <c r="M86" s="38">
        <v>4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124" t="s">
        <v>69</v>
      </c>
      <c r="T86" s="90" t="s">
        <v>17</v>
      </c>
      <c r="U86" s="88">
        <v>0</v>
      </c>
      <c r="V86" s="88">
        <v>100</v>
      </c>
      <c r="W86" s="88">
        <v>0</v>
      </c>
      <c r="X86" s="88">
        <v>0</v>
      </c>
      <c r="Y86" s="88">
        <v>0</v>
      </c>
      <c r="Z86" s="88">
        <v>0</v>
      </c>
      <c r="AA86" s="78">
        <f t="shared" si="13"/>
        <v>100</v>
      </c>
      <c r="AB86" s="74">
        <v>2019</v>
      </c>
      <c r="AC86" s="50"/>
    </row>
    <row r="87" spans="1:29" s="26" customFormat="1" ht="20.25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24" t="s">
        <v>29</v>
      </c>
      <c r="T87" s="95" t="s">
        <v>18</v>
      </c>
      <c r="U87" s="86">
        <v>0</v>
      </c>
      <c r="V87" s="81">
        <v>2000</v>
      </c>
      <c r="W87" s="81">
        <v>0</v>
      </c>
      <c r="X87" s="81">
        <v>0</v>
      </c>
      <c r="Y87" s="81">
        <v>0</v>
      </c>
      <c r="Z87" s="81">
        <v>0</v>
      </c>
      <c r="AA87" s="76">
        <f>SUM(U87:Z87)</f>
        <v>2000</v>
      </c>
      <c r="AB87" s="74">
        <v>2019</v>
      </c>
      <c r="AC87" s="50"/>
    </row>
    <row r="88" spans="1:29" s="101" customFormat="1" ht="24" customHeight="1" x14ac:dyDescent="0.3">
      <c r="A88" s="9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141" t="s">
        <v>70</v>
      </c>
      <c r="T88" s="90" t="s">
        <v>17</v>
      </c>
      <c r="U88" s="89">
        <f t="shared" ref="U88" si="16">U89+U90</f>
        <v>300</v>
      </c>
      <c r="V88" s="89">
        <f>V89+V91</f>
        <v>100</v>
      </c>
      <c r="W88" s="89">
        <v>0</v>
      </c>
      <c r="X88" s="89">
        <v>0</v>
      </c>
      <c r="Y88" s="89">
        <v>0</v>
      </c>
      <c r="Z88" s="89">
        <v>0</v>
      </c>
      <c r="AA88" s="88">
        <f>SUM(U88:Z88)</f>
        <v>400</v>
      </c>
      <c r="AB88" s="74">
        <v>2019</v>
      </c>
      <c r="AC88" s="100"/>
    </row>
    <row r="89" spans="1:29" s="26" customFormat="1" ht="24" customHeight="1" x14ac:dyDescent="0.3">
      <c r="A89" s="49"/>
      <c r="B89" s="38">
        <v>0</v>
      </c>
      <c r="C89" s="38">
        <v>1</v>
      </c>
      <c r="D89" s="38">
        <v>0</v>
      </c>
      <c r="E89" s="38">
        <v>0</v>
      </c>
      <c r="F89" s="38">
        <v>4</v>
      </c>
      <c r="G89" s="38">
        <v>1</v>
      </c>
      <c r="H89" s="38">
        <v>2</v>
      </c>
      <c r="I89" s="38">
        <v>1</v>
      </c>
      <c r="J89" s="38">
        <v>5</v>
      </c>
      <c r="K89" s="38">
        <v>0</v>
      </c>
      <c r="L89" s="38">
        <v>0</v>
      </c>
      <c r="M89" s="38">
        <v>4</v>
      </c>
      <c r="N89" s="38">
        <v>1</v>
      </c>
      <c r="O89" s="38">
        <v>0</v>
      </c>
      <c r="P89" s="38">
        <v>8</v>
      </c>
      <c r="Q89" s="38">
        <v>8</v>
      </c>
      <c r="R89" s="38">
        <v>0</v>
      </c>
      <c r="S89" s="142"/>
      <c r="T89" s="90" t="s">
        <v>17</v>
      </c>
      <c r="U89" s="89">
        <v>150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88">
        <f t="shared" ref="AA89:AA96" si="17">SUM(U89:Z89)</f>
        <v>150</v>
      </c>
      <c r="AB89" s="74">
        <v>2018</v>
      </c>
      <c r="AC89" s="50"/>
    </row>
    <row r="90" spans="1:29" s="26" customFormat="1" ht="24" customHeight="1" x14ac:dyDescent="0.3">
      <c r="A90" s="49"/>
      <c r="B90" s="38">
        <v>0</v>
      </c>
      <c r="C90" s="38">
        <v>1</v>
      </c>
      <c r="D90" s="38">
        <v>0</v>
      </c>
      <c r="E90" s="40">
        <v>0</v>
      </c>
      <c r="F90" s="40">
        <v>4</v>
      </c>
      <c r="G90" s="40">
        <v>1</v>
      </c>
      <c r="H90" s="40">
        <v>2</v>
      </c>
      <c r="I90" s="40">
        <v>1</v>
      </c>
      <c r="J90" s="40">
        <v>5</v>
      </c>
      <c r="K90" s="38">
        <v>0</v>
      </c>
      <c r="L90" s="38">
        <v>0</v>
      </c>
      <c r="M90" s="38">
        <v>4</v>
      </c>
      <c r="N90" s="38" t="s">
        <v>21</v>
      </c>
      <c r="O90" s="38">
        <v>0</v>
      </c>
      <c r="P90" s="38">
        <v>8</v>
      </c>
      <c r="Q90" s="38">
        <v>8</v>
      </c>
      <c r="R90" s="38" t="s">
        <v>22</v>
      </c>
      <c r="S90" s="142"/>
      <c r="T90" s="90" t="s">
        <v>17</v>
      </c>
      <c r="U90" s="88">
        <v>150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f t="shared" si="17"/>
        <v>150</v>
      </c>
      <c r="AB90" s="74">
        <v>2018</v>
      </c>
      <c r="AC90" s="50"/>
    </row>
    <row r="91" spans="1:29" s="26" customFormat="1" ht="24" customHeight="1" x14ac:dyDescent="0.3">
      <c r="A91" s="49"/>
      <c r="B91" s="38">
        <v>0</v>
      </c>
      <c r="C91" s="38">
        <v>1</v>
      </c>
      <c r="D91" s="38">
        <v>0</v>
      </c>
      <c r="E91" s="40">
        <v>0</v>
      </c>
      <c r="F91" s="40">
        <v>4</v>
      </c>
      <c r="G91" s="40">
        <v>1</v>
      </c>
      <c r="H91" s="40">
        <v>2</v>
      </c>
      <c r="I91" s="40">
        <v>1</v>
      </c>
      <c r="J91" s="40">
        <v>5</v>
      </c>
      <c r="K91" s="38">
        <v>0</v>
      </c>
      <c r="L91" s="38">
        <v>0</v>
      </c>
      <c r="M91" s="38">
        <v>4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143"/>
      <c r="T91" s="90" t="s">
        <v>17</v>
      </c>
      <c r="U91" s="88">
        <v>0</v>
      </c>
      <c r="V91" s="89">
        <v>100</v>
      </c>
      <c r="W91" s="89">
        <v>0</v>
      </c>
      <c r="X91" s="89">
        <v>0</v>
      </c>
      <c r="Y91" s="89">
        <v>0</v>
      </c>
      <c r="Z91" s="88">
        <v>0</v>
      </c>
      <c r="AA91" s="88">
        <f>SUM(U91:Z91)</f>
        <v>100</v>
      </c>
      <c r="AB91" s="74">
        <v>2019</v>
      </c>
      <c r="AC91" s="50"/>
    </row>
    <row r="92" spans="1:29" s="26" customFormat="1" ht="18.75" customHeight="1" x14ac:dyDescent="0.3">
      <c r="A92" s="4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124" t="s">
        <v>29</v>
      </c>
      <c r="T92" s="95" t="s">
        <v>18</v>
      </c>
      <c r="U92" s="76">
        <v>3000</v>
      </c>
      <c r="V92" s="76">
        <v>3050</v>
      </c>
      <c r="W92" s="76">
        <v>0</v>
      </c>
      <c r="X92" s="76">
        <v>0</v>
      </c>
      <c r="Y92" s="76">
        <v>0</v>
      </c>
      <c r="Z92" s="76">
        <v>0</v>
      </c>
      <c r="AA92" s="76">
        <f t="shared" si="17"/>
        <v>6050</v>
      </c>
      <c r="AB92" s="74">
        <v>2019</v>
      </c>
      <c r="AC92" s="50"/>
    </row>
    <row r="93" spans="1:29" s="26" customFormat="1" ht="24" customHeight="1" x14ac:dyDescent="0.3">
      <c r="A93" s="4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141" t="s">
        <v>71</v>
      </c>
      <c r="T93" s="90" t="s">
        <v>17</v>
      </c>
      <c r="U93" s="78">
        <v>0</v>
      </c>
      <c r="V93" s="78">
        <f>V94+V95</f>
        <v>1000</v>
      </c>
      <c r="W93" s="78">
        <v>0</v>
      </c>
      <c r="X93" s="78">
        <v>0</v>
      </c>
      <c r="Y93" s="78">
        <v>0</v>
      </c>
      <c r="Z93" s="78">
        <f t="shared" ref="Z93" si="18">Z94+Z95</f>
        <v>0</v>
      </c>
      <c r="AA93" s="78">
        <f t="shared" si="17"/>
        <v>1000</v>
      </c>
      <c r="AB93" s="74">
        <v>2019</v>
      </c>
      <c r="AC93" s="50"/>
    </row>
    <row r="94" spans="1:29" s="26" customFormat="1" ht="18.75" x14ac:dyDescent="0.3">
      <c r="A94" s="49"/>
      <c r="B94" s="38">
        <v>0</v>
      </c>
      <c r="C94" s="38">
        <v>1</v>
      </c>
      <c r="D94" s="38">
        <v>4</v>
      </c>
      <c r="E94" s="40">
        <v>0</v>
      </c>
      <c r="F94" s="40">
        <v>4</v>
      </c>
      <c r="G94" s="40">
        <v>1</v>
      </c>
      <c r="H94" s="40">
        <v>2</v>
      </c>
      <c r="I94" s="40">
        <v>1</v>
      </c>
      <c r="J94" s="40">
        <v>5</v>
      </c>
      <c r="K94" s="38">
        <v>0</v>
      </c>
      <c r="L94" s="38">
        <v>0</v>
      </c>
      <c r="M94" s="38">
        <v>4</v>
      </c>
      <c r="N94" s="38" t="s">
        <v>21</v>
      </c>
      <c r="O94" s="38">
        <v>0</v>
      </c>
      <c r="P94" s="38">
        <v>8</v>
      </c>
      <c r="Q94" s="38">
        <v>6</v>
      </c>
      <c r="R94" s="38">
        <v>0</v>
      </c>
      <c r="S94" s="142"/>
      <c r="T94" s="90" t="s">
        <v>17</v>
      </c>
      <c r="U94" s="78">
        <v>0</v>
      </c>
      <c r="V94" s="78">
        <v>350</v>
      </c>
      <c r="W94" s="78">
        <v>0</v>
      </c>
      <c r="X94" s="78">
        <v>0</v>
      </c>
      <c r="Y94" s="78">
        <v>0</v>
      </c>
      <c r="Z94" s="78">
        <v>0</v>
      </c>
      <c r="AA94" s="78">
        <f t="shared" si="17"/>
        <v>350</v>
      </c>
      <c r="AB94" s="74">
        <v>2019</v>
      </c>
      <c r="AC94" s="50"/>
    </row>
    <row r="95" spans="1:29" s="26" customFormat="1" ht="13.5" customHeight="1" x14ac:dyDescent="0.3">
      <c r="A95" s="49"/>
      <c r="B95" s="38">
        <v>0</v>
      </c>
      <c r="C95" s="38">
        <v>1</v>
      </c>
      <c r="D95" s="38">
        <v>4</v>
      </c>
      <c r="E95" s="40">
        <v>0</v>
      </c>
      <c r="F95" s="40">
        <v>4</v>
      </c>
      <c r="G95" s="40">
        <v>1</v>
      </c>
      <c r="H95" s="40">
        <v>2</v>
      </c>
      <c r="I95" s="40">
        <v>1</v>
      </c>
      <c r="J95" s="40">
        <v>5</v>
      </c>
      <c r="K95" s="38">
        <v>0</v>
      </c>
      <c r="L95" s="38">
        <v>0</v>
      </c>
      <c r="M95" s="38">
        <v>4</v>
      </c>
      <c r="N95" s="38">
        <v>1</v>
      </c>
      <c r="O95" s="38">
        <v>0</v>
      </c>
      <c r="P95" s="38">
        <v>8</v>
      </c>
      <c r="Q95" s="38">
        <v>6</v>
      </c>
      <c r="R95" s="38">
        <v>0</v>
      </c>
      <c r="S95" s="143"/>
      <c r="T95" s="90" t="s">
        <v>17</v>
      </c>
      <c r="U95" s="78">
        <v>0</v>
      </c>
      <c r="V95" s="78">
        <v>650</v>
      </c>
      <c r="W95" s="78">
        <v>0</v>
      </c>
      <c r="X95" s="78">
        <v>0</v>
      </c>
      <c r="Y95" s="78">
        <v>0</v>
      </c>
      <c r="Z95" s="78">
        <v>0</v>
      </c>
      <c r="AA95" s="78">
        <v>650</v>
      </c>
      <c r="AB95" s="74">
        <v>2019</v>
      </c>
      <c r="AC95" s="50"/>
    </row>
    <row r="96" spans="1:29" s="26" customFormat="1" ht="18.75" x14ac:dyDescent="0.3">
      <c r="A96" s="4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124" t="s">
        <v>30</v>
      </c>
      <c r="T96" s="95" t="s">
        <v>19</v>
      </c>
      <c r="U96" s="76">
        <v>0</v>
      </c>
      <c r="V96" s="76">
        <v>1</v>
      </c>
      <c r="W96" s="76">
        <v>0</v>
      </c>
      <c r="X96" s="76">
        <v>0</v>
      </c>
      <c r="Y96" s="76">
        <v>0</v>
      </c>
      <c r="Z96" s="76">
        <v>0</v>
      </c>
      <c r="AA96" s="76">
        <f t="shared" si="17"/>
        <v>1</v>
      </c>
      <c r="AB96" s="74">
        <v>2019</v>
      </c>
      <c r="AC96" s="50"/>
    </row>
    <row r="97" spans="1:29" s="26" customFormat="1" ht="18.75" x14ac:dyDescent="0.3">
      <c r="A97" s="4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51"/>
      <c r="T97" s="52"/>
      <c r="U97" s="64"/>
      <c r="V97" s="64"/>
      <c r="W97" s="64"/>
      <c r="X97" s="112"/>
      <c r="Y97" s="64"/>
      <c r="Z97" s="64"/>
      <c r="AA97" s="64"/>
      <c r="AB97" s="65"/>
      <c r="AC97" s="50"/>
    </row>
    <row r="98" spans="1:29" s="26" customFormat="1" ht="18.75" x14ac:dyDescent="0.3">
      <c r="A98" s="4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51"/>
      <c r="T98" s="52"/>
      <c r="U98" s="64"/>
      <c r="V98" s="64"/>
      <c r="W98" s="64"/>
      <c r="X98" s="112"/>
      <c r="Y98" s="64"/>
      <c r="Z98" s="64"/>
      <c r="AA98" s="64"/>
      <c r="AB98" s="110" t="s">
        <v>77</v>
      </c>
      <c r="AC98" s="50"/>
    </row>
    <row r="99" spans="1:29" s="26" customFormat="1" ht="18.75" x14ac:dyDescent="0.3">
      <c r="A99" s="4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51"/>
      <c r="T99" s="52"/>
      <c r="U99" s="64"/>
      <c r="V99" s="64"/>
      <c r="W99" s="64"/>
      <c r="X99" s="112"/>
      <c r="Y99" s="64"/>
      <c r="Z99" s="64"/>
      <c r="AA99" s="64"/>
      <c r="AB99" s="110"/>
      <c r="AC99" s="50"/>
    </row>
    <row r="100" spans="1:29" s="26" customFormat="1" ht="18.75" x14ac:dyDescent="0.3">
      <c r="A100" s="49"/>
      <c r="B100" s="153" t="s">
        <v>86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53"/>
      <c r="U100" s="53"/>
      <c r="V100" s="53"/>
      <c r="W100" s="53"/>
      <c r="X100" s="113"/>
      <c r="Y100" s="154" t="s">
        <v>87</v>
      </c>
      <c r="Z100" s="154"/>
      <c r="AA100" s="154"/>
      <c r="AB100" s="154"/>
      <c r="AC100" s="50"/>
    </row>
    <row r="101" spans="1:29" s="26" customFormat="1" ht="18.75" x14ac:dyDescent="0.3">
      <c r="A101" s="4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51"/>
      <c r="T101" s="52"/>
      <c r="U101" s="64"/>
      <c r="V101" s="64"/>
      <c r="W101" s="64"/>
      <c r="X101" s="112"/>
      <c r="Y101" s="64"/>
      <c r="Z101" s="64"/>
      <c r="AA101" s="64"/>
      <c r="AB101" s="110"/>
      <c r="AC101" s="50"/>
    </row>
    <row r="102" spans="1:29" s="26" customFormat="1" ht="18.75" x14ac:dyDescent="0.3">
      <c r="A102" s="4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51"/>
      <c r="T102" s="52"/>
      <c r="U102" s="64"/>
      <c r="V102" s="64"/>
      <c r="W102" s="64"/>
      <c r="X102" s="112"/>
      <c r="Y102" s="64"/>
      <c r="Z102" s="64"/>
      <c r="AA102" s="64"/>
      <c r="AB102" s="65"/>
      <c r="AC102" s="50"/>
    </row>
    <row r="103" spans="1:29" s="26" customFormat="1" ht="18.75" x14ac:dyDescent="0.3">
      <c r="A103" s="4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51"/>
      <c r="T103" s="52"/>
      <c r="U103" s="64"/>
      <c r="V103" s="64"/>
      <c r="W103" s="64"/>
      <c r="X103" s="112"/>
      <c r="Y103" s="64"/>
      <c r="Z103" s="64"/>
      <c r="AA103" s="64"/>
      <c r="AB103" s="65"/>
      <c r="AC103" s="50"/>
    </row>
    <row r="104" spans="1:29" s="26" customFormat="1" ht="19.5" x14ac:dyDescent="0.3">
      <c r="A104" s="49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53"/>
      <c r="U104" s="53"/>
      <c r="V104" s="53"/>
      <c r="W104" s="53"/>
      <c r="X104" s="113"/>
      <c r="Y104" s="154"/>
      <c r="Z104" s="154"/>
      <c r="AA104" s="154"/>
      <c r="AB104" s="154"/>
      <c r="AC104" s="54"/>
    </row>
    <row r="105" spans="1:29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114"/>
      <c r="Y105" s="25"/>
      <c r="Z105" s="25"/>
      <c r="AA105" s="3"/>
      <c r="AB105" s="3"/>
    </row>
    <row r="106" spans="1:29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/>
      <c r="V106" s="3"/>
      <c r="W106" s="3"/>
      <c r="X106" s="114"/>
      <c r="Y106" s="25"/>
      <c r="Z106" s="25"/>
      <c r="AA106" s="3"/>
      <c r="AB106" s="3"/>
    </row>
    <row r="107" spans="1:29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/>
      <c r="V107" s="3"/>
      <c r="W107" s="3"/>
      <c r="X107" s="114"/>
      <c r="Y107" s="25"/>
      <c r="Z107" s="25"/>
      <c r="AA107" s="3"/>
      <c r="AB107" s="3"/>
    </row>
    <row r="108" spans="1:29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114"/>
      <c r="Y108" s="25"/>
      <c r="Z108" s="25"/>
      <c r="AA108" s="3"/>
      <c r="AB108" s="3"/>
    </row>
    <row r="109" spans="1:29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114"/>
      <c r="Y109" s="25"/>
      <c r="Z109" s="25"/>
      <c r="AA109" s="3"/>
      <c r="AB109" s="3"/>
    </row>
    <row r="110" spans="1:29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114"/>
      <c r="Y110" s="25"/>
      <c r="Z110" s="25"/>
      <c r="AA110" s="3"/>
      <c r="AB110" s="3"/>
    </row>
    <row r="111" spans="1:29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114"/>
      <c r="Y111" s="25"/>
      <c r="Z111" s="25"/>
      <c r="AA111" s="3"/>
      <c r="AB111" s="3"/>
    </row>
    <row r="112" spans="1:29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114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 t="s">
        <v>23</v>
      </c>
      <c r="V113" s="3"/>
      <c r="W113" s="3"/>
      <c r="X113" s="114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114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114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114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114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114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114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114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114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114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114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114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114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114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114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114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114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114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114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114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114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114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114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114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114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114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114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114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114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114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114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114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114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114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114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114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114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114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114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114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114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114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114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114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114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114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114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114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114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114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114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114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114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114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114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114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114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114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114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114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114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114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114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114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114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114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114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114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114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114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114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114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114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114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114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114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114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114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114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114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114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114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114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114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114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114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114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114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114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114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114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114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114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114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114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114"/>
      <c r="Y208" s="25"/>
      <c r="Z208" s="25"/>
      <c r="AA208" s="3"/>
      <c r="AB208" s="3"/>
    </row>
    <row r="209" spans="1:28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114"/>
      <c r="Y209" s="25"/>
      <c r="Z209" s="25"/>
      <c r="AA209" s="3"/>
      <c r="AB209" s="3"/>
    </row>
    <row r="210" spans="1:28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114"/>
      <c r="Y210" s="25"/>
      <c r="Z210" s="25"/>
      <c r="AA210" s="3"/>
      <c r="AB210" s="3"/>
    </row>
    <row r="211" spans="1:28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114"/>
      <c r="Y211" s="25"/>
      <c r="Z211" s="25"/>
      <c r="AA211" s="3"/>
      <c r="AB211" s="3"/>
    </row>
    <row r="212" spans="1:28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114"/>
      <c r="Y212" s="25"/>
      <c r="Z212" s="25"/>
      <c r="AA212" s="3"/>
      <c r="AB212" s="3"/>
    </row>
    <row r="213" spans="1:28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114"/>
      <c r="Y213" s="25"/>
      <c r="Z213" s="25"/>
      <c r="AA213" s="3"/>
      <c r="AB213" s="3"/>
    </row>
    <row r="214" spans="1:28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114"/>
      <c r="Y214" s="25"/>
      <c r="Z214" s="25"/>
      <c r="AA214" s="3"/>
      <c r="AB214" s="3"/>
    </row>
    <row r="215" spans="1:28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114"/>
      <c r="Y215" s="25"/>
      <c r="Z215" s="25"/>
      <c r="AA215" s="3"/>
      <c r="AB215" s="3"/>
    </row>
    <row r="216" spans="1:28" s="26" customFormat="1" x14ac:dyDescent="0.25">
      <c r="A216" s="49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6"/>
      <c r="Q216" s="56"/>
      <c r="R216" s="56"/>
      <c r="S216" s="25"/>
      <c r="T216" s="25"/>
      <c r="U216" s="25"/>
      <c r="V216" s="3"/>
      <c r="W216" s="3"/>
      <c r="X216" s="114"/>
      <c r="Y216" s="25"/>
      <c r="Z216" s="25"/>
      <c r="AA216" s="3"/>
      <c r="AB216" s="3"/>
    </row>
    <row r="217" spans="1:28" s="26" customFormat="1" x14ac:dyDescent="0.25">
      <c r="A217" s="49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6"/>
      <c r="Q217" s="56"/>
      <c r="R217" s="56"/>
      <c r="S217" s="25"/>
      <c r="T217" s="25"/>
      <c r="U217" s="25"/>
      <c r="V217" s="3"/>
      <c r="W217" s="3"/>
      <c r="X217" s="114"/>
      <c r="Y217" s="25"/>
      <c r="Z217" s="25"/>
      <c r="AA217" s="3"/>
      <c r="AB217" s="3"/>
    </row>
    <row r="218" spans="1:28" s="26" customFormat="1" x14ac:dyDescent="0.25">
      <c r="A218" s="49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6"/>
      <c r="O218" s="56"/>
      <c r="P218" s="56"/>
      <c r="Q218" s="56"/>
      <c r="R218" s="56"/>
      <c r="S218" s="25"/>
      <c r="T218" s="25"/>
      <c r="U218" s="25"/>
      <c r="V218" s="3"/>
      <c r="W218" s="3"/>
      <c r="X218" s="114"/>
      <c r="Y218" s="25"/>
      <c r="Z218" s="25"/>
      <c r="AA218" s="3"/>
      <c r="AB218" s="3"/>
    </row>
    <row r="219" spans="1:28" s="26" customFormat="1" x14ac:dyDescent="0.25">
      <c r="A219" s="49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6"/>
      <c r="O219" s="56"/>
      <c r="P219" s="56"/>
      <c r="Q219" s="56"/>
      <c r="R219" s="56"/>
      <c r="S219" s="25"/>
      <c r="T219" s="25"/>
      <c r="U219" s="25"/>
      <c r="V219" s="3"/>
      <c r="W219" s="3"/>
      <c r="X219" s="114"/>
      <c r="Y219" s="25"/>
      <c r="Z219" s="25"/>
      <c r="AA219" s="3"/>
      <c r="AB219" s="3"/>
    </row>
    <row r="220" spans="1:28" s="26" customFormat="1" x14ac:dyDescent="0.25">
      <c r="A220" s="49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6"/>
      <c r="O220" s="56"/>
      <c r="P220" s="56"/>
      <c r="Q220" s="56"/>
      <c r="R220" s="56"/>
      <c r="S220" s="25"/>
      <c r="T220" s="25"/>
      <c r="U220" s="25"/>
      <c r="V220" s="3"/>
      <c r="W220" s="3"/>
      <c r="X220" s="114"/>
      <c r="Y220" s="25"/>
      <c r="Z220" s="25"/>
      <c r="AA220" s="3"/>
      <c r="AB220" s="3"/>
    </row>
    <row r="221" spans="1:28" s="26" customFormat="1" x14ac:dyDescent="0.25">
      <c r="A221" s="49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6"/>
      <c r="O221" s="56"/>
      <c r="P221" s="56"/>
      <c r="Q221" s="56"/>
      <c r="R221" s="56"/>
      <c r="S221" s="25"/>
      <c r="T221" s="25"/>
      <c r="U221" s="25"/>
      <c r="V221" s="3"/>
      <c r="W221" s="3"/>
      <c r="X221" s="114"/>
      <c r="Y221" s="25"/>
      <c r="Z221" s="25"/>
      <c r="AA221" s="3"/>
      <c r="AB221" s="3"/>
    </row>
    <row r="222" spans="1:28" s="26" customFormat="1" x14ac:dyDescent="0.25">
      <c r="A222" s="49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6"/>
      <c r="O222" s="56"/>
      <c r="P222" s="56"/>
      <c r="Q222" s="56"/>
      <c r="R222" s="56"/>
      <c r="S222" s="25"/>
      <c r="T222" s="25"/>
      <c r="U222" s="25"/>
      <c r="V222" s="3"/>
      <c r="W222" s="3"/>
      <c r="X222" s="114"/>
      <c r="Y222" s="25"/>
      <c r="Z222" s="25"/>
      <c r="AA222" s="3"/>
      <c r="AB222" s="3"/>
    </row>
    <row r="223" spans="1:28" s="26" customFormat="1" x14ac:dyDescent="0.25">
      <c r="A223" s="49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6"/>
      <c r="O223" s="56"/>
      <c r="P223" s="56"/>
      <c r="Q223" s="56"/>
      <c r="R223" s="56"/>
      <c r="S223" s="25"/>
      <c r="T223" s="25"/>
      <c r="U223" s="25"/>
      <c r="V223" s="3"/>
      <c r="W223" s="3"/>
      <c r="X223" s="114"/>
      <c r="Y223" s="25"/>
      <c r="Z223" s="25"/>
      <c r="AA223" s="3"/>
      <c r="AB223" s="3"/>
    </row>
    <row r="224" spans="1:28" s="26" customFormat="1" x14ac:dyDescent="0.25">
      <c r="A224" s="49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6"/>
      <c r="N224" s="56"/>
      <c r="O224" s="56"/>
      <c r="P224" s="56"/>
      <c r="Q224" s="56"/>
      <c r="R224" s="56"/>
      <c r="S224" s="25"/>
      <c r="T224" s="25"/>
      <c r="U224" s="25"/>
      <c r="V224" s="3"/>
      <c r="W224" s="3"/>
      <c r="X224" s="114"/>
      <c r="Y224" s="25"/>
      <c r="Z224" s="25"/>
      <c r="AA224" s="3"/>
      <c r="AB224" s="3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114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114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114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114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114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114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114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114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114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114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114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114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114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114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114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114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114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114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114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114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114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114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114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114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114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114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114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114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114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114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114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114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114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114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114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114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114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114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114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114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114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114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114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114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114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114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114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114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114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114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114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114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114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114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114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114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114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114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114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114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114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114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114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114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114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114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114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114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114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114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114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114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114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114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114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114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114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114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114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114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114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114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114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114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15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114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15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114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x14ac:dyDescent="0.25">
      <c r="A311" s="15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8"/>
      <c r="N311" s="58"/>
      <c r="O311" s="58"/>
      <c r="P311" s="58"/>
      <c r="Q311" s="58"/>
      <c r="R311" s="58"/>
      <c r="S311" s="59"/>
      <c r="T311" s="59"/>
      <c r="U311" s="59"/>
      <c r="V311" s="60"/>
      <c r="W311" s="60"/>
      <c r="X311" s="114"/>
      <c r="Y311" s="59"/>
      <c r="Z311" s="59"/>
      <c r="AA311" s="60"/>
      <c r="AB311" s="60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x14ac:dyDescent="0.25">
      <c r="A312" s="15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8"/>
      <c r="N312" s="58"/>
      <c r="O312" s="58"/>
      <c r="P312" s="58"/>
      <c r="Q312" s="58"/>
      <c r="R312" s="58"/>
      <c r="S312" s="59"/>
      <c r="T312" s="59"/>
      <c r="U312" s="59"/>
      <c r="V312" s="60"/>
      <c r="W312" s="60"/>
      <c r="X312" s="114"/>
      <c r="Y312" s="59"/>
      <c r="Z312" s="59"/>
      <c r="AA312" s="60"/>
      <c r="AB312" s="60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  <row r="313" spans="1:76" x14ac:dyDescent="0.25">
      <c r="A313" s="15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8"/>
      <c r="N313" s="58"/>
      <c r="O313" s="58"/>
      <c r="P313" s="58"/>
      <c r="Q313" s="58"/>
      <c r="R313" s="58"/>
      <c r="S313" s="59"/>
      <c r="T313" s="59"/>
      <c r="U313" s="59"/>
      <c r="V313" s="60"/>
      <c r="W313" s="60"/>
      <c r="X313" s="114"/>
      <c r="Y313" s="59"/>
      <c r="Z313" s="59"/>
      <c r="AA313" s="60"/>
      <c r="AB313" s="60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</row>
    <row r="314" spans="1:76" x14ac:dyDescent="0.25">
      <c r="A314" s="15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8"/>
      <c r="N314" s="58"/>
      <c r="O314" s="58"/>
      <c r="P314" s="58"/>
      <c r="Q314" s="58"/>
      <c r="R314" s="58"/>
      <c r="S314" s="59"/>
      <c r="T314" s="59"/>
      <c r="U314" s="59"/>
      <c r="V314" s="60"/>
      <c r="W314" s="60"/>
      <c r="X314" s="114"/>
      <c r="Y314" s="59"/>
      <c r="Z314" s="59"/>
      <c r="AA314" s="60"/>
      <c r="AB314" s="60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</row>
    <row r="315" spans="1:76" x14ac:dyDescent="0.25">
      <c r="A315" s="15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8"/>
      <c r="N315" s="58"/>
      <c r="O315" s="58"/>
      <c r="P315" s="58"/>
      <c r="Q315" s="58"/>
      <c r="R315" s="58"/>
      <c r="S315" s="59"/>
      <c r="T315" s="59"/>
      <c r="U315" s="59"/>
      <c r="V315" s="60"/>
      <c r="W315" s="60"/>
      <c r="X315" s="114"/>
      <c r="Y315" s="59"/>
      <c r="Z315" s="59"/>
      <c r="AA315" s="60"/>
      <c r="AB315" s="60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</row>
    <row r="316" spans="1:76" x14ac:dyDescent="0.25">
      <c r="A316" s="15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8"/>
      <c r="N316" s="58"/>
      <c r="O316" s="58"/>
      <c r="P316" s="58"/>
      <c r="Q316" s="58"/>
      <c r="R316" s="58"/>
      <c r="S316" s="59"/>
      <c r="T316" s="59"/>
      <c r="U316" s="59"/>
      <c r="V316" s="60"/>
      <c r="W316" s="60"/>
      <c r="X316" s="114"/>
      <c r="Y316" s="59"/>
      <c r="Z316" s="59"/>
      <c r="AA316" s="60"/>
      <c r="AB316" s="60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</row>
    <row r="317" spans="1:76" x14ac:dyDescent="0.25">
      <c r="A317" s="15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8"/>
      <c r="N317" s="58"/>
      <c r="O317" s="58"/>
      <c r="P317" s="58"/>
      <c r="Q317" s="58"/>
      <c r="R317" s="58"/>
      <c r="S317" s="59"/>
      <c r="T317" s="59"/>
      <c r="U317" s="59"/>
      <c r="V317" s="60"/>
      <c r="W317" s="60"/>
      <c r="X317" s="114"/>
      <c r="Y317" s="59"/>
      <c r="Z317" s="59"/>
      <c r="AA317" s="60"/>
      <c r="AB317" s="60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</row>
    <row r="318" spans="1:76" x14ac:dyDescent="0.25">
      <c r="A318" s="59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9"/>
      <c r="T318" s="59"/>
      <c r="U318" s="59"/>
      <c r="V318" s="60"/>
      <c r="W318" s="60"/>
      <c r="X318" s="114"/>
      <c r="Y318" s="59"/>
      <c r="Z318" s="59"/>
      <c r="AA318" s="60"/>
      <c r="AB318" s="60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</row>
    <row r="319" spans="1:76" x14ac:dyDescent="0.25">
      <c r="A319" s="59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9"/>
      <c r="T319" s="59"/>
      <c r="U319" s="59"/>
      <c r="V319" s="60"/>
      <c r="W319" s="60"/>
      <c r="X319" s="114"/>
      <c r="Y319" s="59"/>
      <c r="Z319" s="59"/>
      <c r="AA319" s="60"/>
      <c r="AB319" s="60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</row>
  </sheetData>
  <mergeCells count="25">
    <mergeCell ref="B100:S100"/>
    <mergeCell ref="Y100:AB100"/>
    <mergeCell ref="S93:S95"/>
    <mergeCell ref="Y104:AB104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104:S104"/>
    <mergeCell ref="S81:S84"/>
    <mergeCell ref="S88:S91"/>
    <mergeCell ref="S75:S79"/>
    <mergeCell ref="X1:AB1"/>
    <mergeCell ref="X2:AB2"/>
    <mergeCell ref="X3:AB3"/>
    <mergeCell ref="W5:AB5"/>
    <mergeCell ref="D6:AB6"/>
    <mergeCell ref="D7:AB7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2022-10-28T08:28:39Z</cp:lastPrinted>
  <dcterms:created xsi:type="dcterms:W3CDTF">2018-10-15T09:37:28Z</dcterms:created>
  <dcterms:modified xsi:type="dcterms:W3CDTF">2022-11-11T12:43:19Z</dcterms:modified>
</cp:coreProperties>
</file>